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3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2" yWindow="-372" windowWidth="1980" windowHeight="1176"/>
  </bookViews>
  <sheets>
    <sheet name="ДЧБ" sheetId="1" r:id="rId1"/>
    <sheet name="Лист1" sheetId="2" r:id="rId2"/>
  </sheets>
  <definedNames>
    <definedName name="APPT" localSheetId="0">ДЧБ!#REF!</definedName>
    <definedName name="FIO" localSheetId="0">ДЧБ!#REF!</definedName>
    <definedName name="SIGN" localSheetId="0">ДЧБ!#REF!</definedName>
    <definedName name="Z_18A44355_9B01_4B30_A21D_D58AB6C16BB3_.wvu.PrintTitles" localSheetId="0" hidden="1">ДЧБ!$5:$5</definedName>
    <definedName name="Z_18A44355_9B01_4B30_A21D_D58AB6C16BB3_.wvu.Rows" localSheetId="0" hidden="1">ДЧБ!$134:$134</definedName>
    <definedName name="Z_3BC8A2A8_E6DA_4580_831A_3F6F11ADCEF2_.wvu.PrintTitles" localSheetId="0" hidden="1">ДЧБ!$5:$5</definedName>
    <definedName name="Z_3BC8A2A8_E6DA_4580_831A_3F6F11ADCEF2_.wvu.Rows" localSheetId="0" hidden="1">ДЧБ!#REF!</definedName>
    <definedName name="Z_40AF8D35_BE0F_4075_942A_A459537355E7_.wvu.PrintTitles" localSheetId="0" hidden="1">ДЧБ!$5:$5</definedName>
    <definedName name="Z_40AF8D35_BE0F_4075_942A_A459537355E7_.wvu.Rows" localSheetId="0" hidden="1">ДЧБ!$116:$116</definedName>
    <definedName name="Z_88127E63_12D7_4F66_B662_AB9F1540D418_.wvu.Cols" localSheetId="0" hidden="1">ДЧБ!$A:$A</definedName>
    <definedName name="Z_88127E63_12D7_4F66_B662_AB9F1540D418_.wvu.PrintTitles" localSheetId="0" hidden="1">ДЧБ!$5:$5</definedName>
    <definedName name="Z_88127E63_12D7_4F66_B662_AB9F1540D418_.wvu.Rows" localSheetId="0" hidden="1">ДЧБ!$44:$44,ДЧБ!$63:$63,ДЧБ!$83:$83,ДЧБ!$87:$88,ДЧБ!$118:$119,ДЧБ!$167:$168</definedName>
    <definedName name="Z_BF505269_B908_40DB_A66E_94DF9FB9B769_.wvu.PrintTitles" localSheetId="0" hidden="1">ДЧБ!$5:$5</definedName>
    <definedName name="_xlnm.Print_Titles" localSheetId="0">ДЧБ!$5:$5</definedName>
  </definedNames>
  <calcPr calcId="145621"/>
  <customWorkbookViews>
    <customWorkbookView name="Татьяна В. Ханова - Личное представление" guid="{88127E63-12D7-4F66-B662-AB9F1540D418}" mergeInterval="0" personalView="1" maximized="1" windowWidth="1276" windowHeight="723" activeSheetId="1"/>
    <customWorkbookView name="Оксана Э. Котлярова - Личное представление" guid="{BF505269-B908-40DB-A66E-94DF9FB9B769}" mergeInterval="0" personalView="1" maximized="1" windowWidth="1276" windowHeight="751" activeSheetId="1"/>
    <customWorkbookView name="Марина В. Зубкова - Личное представление" guid="{18A44355-9B01-4B30-A21D-D58AB6C16BB3}" mergeInterval="0" personalView="1" maximized="1" windowWidth="1276" windowHeight="764" activeSheetId="1"/>
    <customWorkbookView name="Елена Е. Видинеева - Личное представление" guid="{3BC8A2A8-E6DA-4580-831A-3F6F11ADCEF2}" mergeInterval="0" personalView="1" maximized="1" windowWidth="1276" windowHeight="779" activeSheetId="1"/>
    <customWorkbookView name="Татьяна С. Ковалева - Личное представление" guid="{40AF8D35-BE0F-4075-942A-A459537355E7}" mergeInterval="0" personalView="1" maximized="1" windowWidth="1276" windowHeight="795" activeSheetId="1"/>
  </customWorkbookViews>
</workbook>
</file>

<file path=xl/calcChain.xml><?xml version="1.0" encoding="utf-8"?>
<calcChain xmlns="http://schemas.openxmlformats.org/spreadsheetml/2006/main">
  <c r="C149" i="1" l="1"/>
  <c r="F77" i="1" l="1"/>
  <c r="D77" i="1"/>
  <c r="C77" i="1"/>
  <c r="G86" i="1"/>
  <c r="F106" i="1" l="1"/>
  <c r="F95" i="1" s="1"/>
  <c r="F73" i="1"/>
  <c r="D73" i="1"/>
  <c r="C73" i="1"/>
  <c r="E73" i="1" l="1"/>
  <c r="G155" i="1" l="1"/>
  <c r="G156" i="1"/>
  <c r="E159" i="1"/>
  <c r="G8" i="1" l="1"/>
  <c r="G9" i="1"/>
  <c r="G10" i="1"/>
  <c r="G11" i="1"/>
  <c r="G13" i="1"/>
  <c r="G14" i="1"/>
  <c r="G15" i="1"/>
  <c r="G16" i="1"/>
  <c r="G18" i="1"/>
  <c r="G19" i="1"/>
  <c r="G20" i="1"/>
  <c r="G22" i="1"/>
  <c r="G23" i="1"/>
  <c r="G25" i="1"/>
  <c r="G26" i="1"/>
  <c r="G29" i="1"/>
  <c r="G30" i="1"/>
  <c r="G31" i="1"/>
  <c r="G32" i="1"/>
  <c r="G33" i="1"/>
  <c r="G34" i="1"/>
  <c r="G35" i="1"/>
  <c r="G36" i="1"/>
  <c r="G37" i="1"/>
  <c r="G40" i="1"/>
  <c r="G41" i="1"/>
  <c r="G42" i="1"/>
  <c r="G43" i="1"/>
  <c r="G45" i="1"/>
  <c r="G47" i="1"/>
  <c r="G48" i="1"/>
  <c r="G49" i="1"/>
  <c r="G50" i="1"/>
  <c r="G51" i="1"/>
  <c r="G53" i="1"/>
  <c r="G54" i="1"/>
  <c r="G57" i="1"/>
  <c r="G58" i="1"/>
  <c r="G59" i="1"/>
  <c r="G60" i="1"/>
  <c r="G61" i="1"/>
  <c r="G62" i="1"/>
  <c r="G64" i="1"/>
  <c r="G65" i="1"/>
  <c r="G66" i="1"/>
  <c r="G67" i="1"/>
  <c r="G70" i="1"/>
  <c r="G74" i="1"/>
  <c r="G80" i="1"/>
  <c r="G82" i="1"/>
  <c r="G84" i="1"/>
  <c r="G89" i="1"/>
  <c r="G90" i="1"/>
  <c r="G91" i="1"/>
  <c r="G92" i="1"/>
  <c r="G96" i="1"/>
  <c r="G98" i="1"/>
  <c r="G99" i="1"/>
  <c r="G100" i="1"/>
  <c r="G101" i="1"/>
  <c r="G102" i="1"/>
  <c r="G103" i="1"/>
  <c r="G104" i="1"/>
  <c r="G105" i="1"/>
  <c r="G106" i="1"/>
  <c r="G108" i="1"/>
  <c r="G109" i="1"/>
  <c r="G110" i="1"/>
  <c r="G111" i="1"/>
  <c r="G112" i="1"/>
  <c r="G113" i="1"/>
  <c r="G114" i="1"/>
  <c r="G115" i="1"/>
  <c r="G118" i="1"/>
  <c r="G120" i="1"/>
  <c r="G121" i="1"/>
  <c r="G122" i="1"/>
  <c r="G123" i="1"/>
  <c r="E8" i="1" l="1"/>
  <c r="E9" i="1"/>
  <c r="E10" i="1"/>
  <c r="E11" i="1"/>
  <c r="E13" i="1"/>
  <c r="E14" i="1"/>
  <c r="E15" i="1"/>
  <c r="E18" i="1"/>
  <c r="E19" i="1"/>
  <c r="E20" i="1"/>
  <c r="E22" i="1"/>
  <c r="E23" i="1"/>
  <c r="E25" i="1"/>
  <c r="E26" i="1"/>
  <c r="E29" i="1"/>
  <c r="E30" i="1"/>
  <c r="E31" i="1"/>
  <c r="E32" i="1"/>
  <c r="E33" i="1"/>
  <c r="E34" i="1"/>
  <c r="E35" i="1"/>
  <c r="E40" i="1"/>
  <c r="E41" i="1"/>
  <c r="E42" i="1"/>
  <c r="E43" i="1"/>
  <c r="E44" i="1"/>
  <c r="E45" i="1"/>
  <c r="E47" i="1"/>
  <c r="E49" i="1"/>
  <c r="E51" i="1"/>
  <c r="E53" i="1"/>
  <c r="E54" i="1"/>
  <c r="E57" i="1"/>
  <c r="E58" i="1"/>
  <c r="E59" i="1"/>
  <c r="E60" i="1"/>
  <c r="E61" i="1"/>
  <c r="E62" i="1"/>
  <c r="E64" i="1"/>
  <c r="E66" i="1"/>
  <c r="E67" i="1"/>
  <c r="E70" i="1"/>
  <c r="E75" i="1"/>
  <c r="E76" i="1"/>
  <c r="E78" i="1"/>
  <c r="E79" i="1"/>
  <c r="E81" i="1"/>
  <c r="E84" i="1"/>
  <c r="E85" i="1"/>
  <c r="E86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20" i="1"/>
  <c r="E121" i="1"/>
  <c r="D39" i="1" l="1"/>
  <c r="C39" i="1"/>
  <c r="E39" i="1" l="1"/>
  <c r="D149" i="1"/>
  <c r="D169" i="1"/>
  <c r="D95" i="1"/>
  <c r="C95" i="1"/>
  <c r="G95" i="1" l="1"/>
  <c r="E95" i="1"/>
  <c r="E77" i="1" l="1"/>
  <c r="C28" i="1"/>
  <c r="D28" i="1"/>
  <c r="G162" i="1"/>
  <c r="E28" i="1" l="1"/>
  <c r="G142" i="1"/>
  <c r="G73" i="1" l="1"/>
  <c r="F126" i="1" l="1"/>
  <c r="F148" i="1"/>
  <c r="G173" i="1" l="1"/>
  <c r="F39" i="1" l="1"/>
  <c r="G39" i="1" s="1"/>
  <c r="C180" i="1"/>
  <c r="D180" i="1"/>
  <c r="F180" i="1"/>
  <c r="E128" i="1" l="1"/>
  <c r="E129" i="1"/>
  <c r="E130" i="1"/>
  <c r="E131" i="1"/>
  <c r="E132" i="1"/>
  <c r="E133" i="1"/>
  <c r="E134" i="1"/>
  <c r="E135" i="1"/>
  <c r="E136" i="1"/>
  <c r="E139" i="1"/>
  <c r="E140" i="1"/>
  <c r="E142" i="1"/>
  <c r="E143" i="1"/>
  <c r="E144" i="1"/>
  <c r="E145" i="1"/>
  <c r="E146" i="1"/>
  <c r="E147" i="1"/>
  <c r="E150" i="1"/>
  <c r="E151" i="1"/>
  <c r="E152" i="1"/>
  <c r="E153" i="1"/>
  <c r="E155" i="1"/>
  <c r="E156" i="1"/>
  <c r="E157" i="1"/>
  <c r="E158" i="1"/>
  <c r="E161" i="1"/>
  <c r="E162" i="1"/>
  <c r="E163" i="1"/>
  <c r="E164" i="1"/>
  <c r="E165" i="1"/>
  <c r="E166" i="1"/>
  <c r="E170" i="1"/>
  <c r="E171" i="1"/>
  <c r="E172" i="1"/>
  <c r="E173" i="1"/>
  <c r="E174" i="1"/>
  <c r="E175" i="1"/>
  <c r="E176" i="1"/>
  <c r="E178" i="1"/>
  <c r="E179" i="1"/>
  <c r="E183" i="1"/>
  <c r="E184" i="1"/>
  <c r="E185" i="1"/>
  <c r="E186" i="1"/>
  <c r="E187" i="1"/>
  <c r="E189" i="1"/>
  <c r="E190" i="1"/>
  <c r="E191" i="1"/>
  <c r="E193" i="1"/>
  <c r="E194" i="1"/>
  <c r="E196" i="1"/>
  <c r="E127" i="1"/>
  <c r="C169" i="1"/>
  <c r="D52" i="1" l="1"/>
  <c r="C52" i="1"/>
  <c r="E169" i="1"/>
  <c r="D126" i="1"/>
  <c r="C126" i="1"/>
  <c r="E126" i="1" l="1"/>
  <c r="E52" i="1"/>
  <c r="D198" i="1"/>
  <c r="C117" i="1" l="1"/>
  <c r="F117" i="1"/>
  <c r="D117" i="1"/>
  <c r="G117" i="1" l="1"/>
  <c r="E117" i="1"/>
  <c r="G77" i="1"/>
  <c r="F169" i="1" l="1"/>
  <c r="G127" i="1"/>
  <c r="G128" i="1"/>
  <c r="G129" i="1"/>
  <c r="G130" i="1"/>
  <c r="G131" i="1"/>
  <c r="G132" i="1"/>
  <c r="G135" i="1"/>
  <c r="G136" i="1"/>
  <c r="G139" i="1"/>
  <c r="G140" i="1"/>
  <c r="G143" i="1"/>
  <c r="D188" i="1"/>
  <c r="C188" i="1"/>
  <c r="D182" i="1"/>
  <c r="C182" i="1"/>
  <c r="F167" i="1"/>
  <c r="D167" i="1"/>
  <c r="C167" i="1"/>
  <c r="E188" i="1" l="1"/>
  <c r="E182" i="1"/>
  <c r="G196" i="1"/>
  <c r="F195" i="1" l="1"/>
  <c r="F198" i="1" l="1"/>
  <c r="F177" i="1"/>
  <c r="F192" i="1"/>
  <c r="F188" i="1"/>
  <c r="F182" i="1"/>
  <c r="F68" i="1" l="1"/>
  <c r="D68" i="1"/>
  <c r="C68" i="1"/>
  <c r="F52" i="1"/>
  <c r="G52" i="1" s="1"/>
  <c r="F46" i="1"/>
  <c r="D46" i="1"/>
  <c r="C46" i="1"/>
  <c r="F28" i="1"/>
  <c r="G28" i="1" s="1"/>
  <c r="F24" i="1"/>
  <c r="D24" i="1"/>
  <c r="C24" i="1"/>
  <c r="F21" i="1"/>
  <c r="D21" i="1"/>
  <c r="C21" i="1"/>
  <c r="F17" i="1"/>
  <c r="D17" i="1"/>
  <c r="C17" i="1"/>
  <c r="F12" i="1"/>
  <c r="D12" i="1"/>
  <c r="C12" i="1"/>
  <c r="F7" i="1"/>
  <c r="D7" i="1"/>
  <c r="C7" i="1"/>
  <c r="G17" i="1" l="1"/>
  <c r="E17" i="1"/>
  <c r="G24" i="1"/>
  <c r="E24" i="1"/>
  <c r="G7" i="1"/>
  <c r="E7" i="1"/>
  <c r="G21" i="1"/>
  <c r="E21" i="1"/>
  <c r="G46" i="1"/>
  <c r="E46" i="1"/>
  <c r="G12" i="1"/>
  <c r="E12" i="1"/>
  <c r="G68" i="1"/>
  <c r="E68" i="1"/>
  <c r="D6" i="1"/>
  <c r="C72" i="1"/>
  <c r="C71" i="1" s="1"/>
  <c r="D72" i="1"/>
  <c r="F72" i="1"/>
  <c r="G72" i="1" l="1"/>
  <c r="E72" i="1"/>
  <c r="D71" i="1"/>
  <c r="E71" i="1" s="1"/>
  <c r="F71" i="1"/>
  <c r="G144" i="1"/>
  <c r="G145" i="1"/>
  <c r="G146" i="1"/>
  <c r="G147" i="1"/>
  <c r="G150" i="1"/>
  <c r="G151" i="1"/>
  <c r="G152" i="1"/>
  <c r="G153" i="1"/>
  <c r="G157" i="1"/>
  <c r="G158" i="1"/>
  <c r="G161" i="1"/>
  <c r="G163" i="1"/>
  <c r="G164" i="1"/>
  <c r="G165" i="1"/>
  <c r="G166" i="1"/>
  <c r="G170" i="1"/>
  <c r="G171" i="1"/>
  <c r="G172" i="1"/>
  <c r="G175" i="1"/>
  <c r="G176" i="1"/>
  <c r="G178" i="1"/>
  <c r="G179" i="1"/>
  <c r="G183" i="1"/>
  <c r="G184" i="1"/>
  <c r="G185" i="1"/>
  <c r="G186" i="1"/>
  <c r="G189" i="1"/>
  <c r="G191" i="1"/>
  <c r="G193" i="1"/>
  <c r="G194" i="1"/>
  <c r="G71" i="1" l="1"/>
  <c r="C195" i="1"/>
  <c r="D195" i="1" l="1"/>
  <c r="E195" i="1" s="1"/>
  <c r="G195" i="1" l="1"/>
  <c r="F154" i="1"/>
  <c r="D148" i="1" l="1"/>
  <c r="C198" i="1" l="1"/>
  <c r="E198" i="1" s="1"/>
  <c r="E149" i="1"/>
  <c r="G149" i="1"/>
  <c r="G126" i="1" l="1"/>
  <c r="C192" i="1"/>
  <c r="G148" i="1" l="1"/>
  <c r="G169" i="1"/>
  <c r="F160" i="1"/>
  <c r="F197" i="1" s="1"/>
  <c r="F6" i="1" l="1"/>
  <c r="G198" i="1"/>
  <c r="F124" i="1" l="1"/>
  <c r="F199" i="1" s="1"/>
  <c r="G6" i="1"/>
  <c r="G188" i="1"/>
  <c r="D192" i="1"/>
  <c r="E192" i="1" s="1"/>
  <c r="D177" i="1"/>
  <c r="C177" i="1"/>
  <c r="D160" i="1"/>
  <c r="C160" i="1"/>
  <c r="D154" i="1"/>
  <c r="C154" i="1"/>
  <c r="C148" i="1"/>
  <c r="D197" i="1" l="1"/>
  <c r="E148" i="1"/>
  <c r="C197" i="1"/>
  <c r="E154" i="1"/>
  <c r="E160" i="1"/>
  <c r="E177" i="1"/>
  <c r="G160" i="1"/>
  <c r="G154" i="1"/>
  <c r="G177" i="1"/>
  <c r="G182" i="1"/>
  <c r="G192" i="1"/>
  <c r="E197" i="1" l="1"/>
  <c r="G197" i="1"/>
  <c r="C6" i="1" l="1"/>
  <c r="C124" i="1" s="1"/>
  <c r="E6" i="1" l="1"/>
  <c r="D124" i="1"/>
  <c r="G124" i="1" l="1"/>
  <c r="D199" i="1"/>
  <c r="E124" i="1"/>
</calcChain>
</file>

<file path=xl/sharedStrings.xml><?xml version="1.0" encoding="utf-8"?>
<sst xmlns="http://schemas.openxmlformats.org/spreadsheetml/2006/main" count="366" uniqueCount="343">
  <si>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</si>
  <si>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</si>
  <si>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</si>
  <si>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</si>
  <si>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</si>
  <si>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</si>
  <si>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</si>
  <si>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</si>
  <si>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</si>
  <si>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</si>
  <si>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</si>
  <si>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</si>
  <si>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</si>
  <si>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1.01.02.04.0.01.0.000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</si>
  <si>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</si>
  <si>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</t>
  </si>
  <si>
    <t>Налоги на товары (работы, услуги), реализуемые на территории Российской Федерации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</si>
  <si>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</si>
  <si>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</si>
  <si>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</si>
  <si>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</si>
  <si>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</si>
  <si>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</si>
  <si>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</si>
  <si>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</si>
  <si>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</si>
  <si>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</si>
  <si>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</si>
  <si>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</si>
  <si>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</si>
  <si>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</si>
  <si>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</si>
  <si>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</si>
  <si>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</si>
  <si>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</si>
  <si>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</si>
  <si>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</si>
  <si>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</si>
  <si>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</si>
  <si>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</si>
  <si>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</si>
  <si>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</si>
  <si>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</si>
  <si>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</si>
  <si>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</si>
  <si>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</si>
  <si>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</si>
  <si>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</si>
  <si>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</si>
  <si>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</si>
  <si>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</si>
  <si>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</si>
  <si>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</si>
  <si>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</si>
  <si>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</si>
  <si>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</si>
  <si>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</si>
  <si>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</si>
  <si>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</si>
  <si>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1.11.09.04.4.04.0.100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</si>
  <si>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</si>
  <si>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</si>
  <si>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</si>
  <si>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</si>
  <si>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</si>
  <si>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</si>
  <si>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</si>
  <si>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</si>
  <si>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</si>
  <si>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</si>
  <si>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</si>
  <si>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</si>
  <si>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</si>
  <si>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</si>
  <si>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</si>
  <si>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</si>
  <si>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</si>
  <si>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1.16.03.00.0.00.0.000</t>
  </si>
  <si>
    <t>Денежные взыскания (штрафы) за нарушение законодательства о налогах и сборах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</si>
  <si>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</si>
  <si>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</si>
  <si>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1.16.08.00.0.01.0.000</t>
  </si>
  <si>
    <t>1.16.23.00.0.00.0.000</t>
  </si>
  <si>
    <t>Доходы от возмещения ущерба при возникновении страховых случаев</t>
  </si>
  <si>
    <t>1.16.25.00.0.00.0.000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</si>
  <si>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</si>
  <si>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</si>
  <si>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1.16.30.00.0.01.0.000</t>
  </si>
  <si>
    <t>1.16.41.00.0.01.0.000</t>
  </si>
  <si>
    <t>Денежные взыскания (штрафы) за нарушение законодательства Российской Федерации об электроэнергетике</t>
  </si>
  <si>
    <t>1.16.43.00.0.01.0.000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</si>
  <si>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</si>
  <si>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1.16.45.00.0.01.0.000</t>
  </si>
  <si>
    <t>Денежные взыскания (штрафы) за нарушения законодательства Российской Федерации о промышленной безопасности</t>
  </si>
  <si>
    <t>1.16.51.00.0.02.0.000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</si>
  <si>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</si>
  <si>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1.16.90.00.0.00.0.000</t>
  </si>
  <si>
    <t>Прочие поступления от денежных взысканий (штрафов) и иных сумм в возмещение ущерба</t>
  </si>
  <si>
    <t>1.17.00.00.0.00.0.000</t>
  </si>
  <si>
    <t>Прочие неналоговые доходы</t>
  </si>
  <si>
    <t>1.17.01.04.0.04.0.000</t>
  </si>
  <si>
    <t>Невыясненные поступления, зачисляемые в бюджеты городских округов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</si>
  <si>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</si>
  <si>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</si>
  <si>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</si>
  <si>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</si>
  <si>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2.02.03.00.0.00.0.000</t>
  </si>
  <si>
    <t>Иные межбюджетные трансферты</t>
  </si>
  <si>
    <t>2.18.00.00.0.00.0.000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</si>
  <si>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</si>
  <si>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</si>
  <si>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</si>
  <si>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</si>
  <si>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</si>
  <si>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</si>
  <si>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</si>
  <si>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</si>
  <si>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</si>
  <si>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</si>
  <si>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</si>
  <si>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</si>
  <si>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</si>
  <si>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</si>
  <si>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</si>
  <si>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</si>
  <si>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</si>
  <si>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</si>
  <si>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</si>
  <si>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</si>
  <si>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</si>
  <si>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</si>
  <si>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</si>
  <si>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</si>
  <si>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</si>
  <si>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</si>
  <si>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</si>
  <si>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</si>
  <si>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</si>
  <si>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</si>
  <si>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</si>
  <si>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</si>
  <si>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</si>
  <si>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</si>
  <si>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</si>
  <si>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</si>
  <si>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</si>
  <si>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</si>
  <si>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Из них </t>
  </si>
  <si>
    <t>ЗАГС</t>
  </si>
  <si>
    <t>Учреждения хозяйственного обслуживания</t>
  </si>
  <si>
    <t>Отделы сельских территорий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</si>
  <si>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</si>
  <si>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</si>
  <si>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</si>
  <si>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</si>
  <si>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</si>
  <si>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</si>
  <si>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</si>
  <si>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</si>
  <si>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</si>
  <si>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</si>
  <si>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</si>
  <si>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</si>
  <si>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</si>
  <si>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</si>
  <si>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</si>
  <si>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</si>
  <si>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</si>
  <si>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</si>
  <si>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</si>
  <si>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</si>
  <si>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</si>
  <si>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</si>
  <si>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</si>
  <si>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</si>
  <si>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</si>
  <si>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</si>
  <si>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</si>
  <si>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</si>
  <si>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</si>
  <si>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</si>
  <si>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</si>
  <si>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</si>
  <si>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</si>
  <si>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</si>
  <si>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</si>
  <si>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</si>
  <si>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</si>
  <si>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</si>
  <si>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</si>
  <si>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</si>
  <si>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</si>
  <si>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</si>
  <si>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</si>
  <si>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</si>
  <si>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</si>
  <si>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</si>
  <si>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</si>
  <si>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</si>
  <si>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</si>
  <si>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</si>
  <si>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</si>
  <si>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</si>
  <si>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</si>
  <si>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</si>
  <si>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</si>
  <si>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</si>
  <si>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1.17.05.04.0.04.0.000</t>
  </si>
  <si>
    <t>Поощрение победителей конкурса на лучшую организацию работы в представительных органах местного самоуправления за счет средств субсидии из областного бюджета</t>
  </si>
  <si>
    <t>Дотации бюджетам субъектов Российской Федерации и муниципальных образований</t>
  </si>
  <si>
    <t>%
Роста</t>
  </si>
  <si>
    <t>2.07.00.00.0.00.0.000</t>
  </si>
  <si>
    <t>Прочие безвозмездные поступления</t>
  </si>
  <si>
    <t>1.11.09.04.4.04.0.200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</si>
  <si>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</si>
  <si>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</si>
  <si>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</si>
  <si>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</si>
  <si>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</si>
  <si>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</si>
  <si>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</si>
  <si>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</si>
  <si>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</si>
  <si>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</si>
  <si>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70430</t>
  </si>
  <si>
    <t>70030</t>
  </si>
  <si>
    <t>70040</t>
  </si>
  <si>
    <t>70340</t>
  </si>
  <si>
    <t>70410</t>
  </si>
  <si>
    <t>70400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</si>
  <si>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по договорам социального найма и найма муниципального жилого фонда)</t>
  </si>
  <si>
    <t>70390</t>
  </si>
  <si>
    <t>1.11.09.04.4.04.0.300</t>
  </si>
  <si>
    <t>70840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</si>
  <si>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</si>
  <si>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(иные межбюджетные трансферты)</t>
  </si>
  <si>
    <t>70870</t>
  </si>
  <si>
    <t>70450</t>
  </si>
  <si>
    <t>70270</t>
  </si>
  <si>
    <t>70980</t>
  </si>
  <si>
    <t>51200</t>
  </si>
  <si>
    <t>70070</t>
  </si>
  <si>
    <t>1.16.35.00.0.00.0.000</t>
  </si>
  <si>
    <t>Суммы по искам о возмещении вреда, причиненного окружающей среде</t>
  </si>
  <si>
    <t>Здравоохранение</t>
  </si>
  <si>
    <t>0900</t>
  </si>
  <si>
    <t>0902</t>
  </si>
  <si>
    <t>Амбулаторная помощь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</si>
  <si>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</si>
  <si>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</si>
  <si>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</si>
  <si>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</si>
  <si>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</si>
  <si>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</si>
  <si>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 в части материально-технического обеспечения администраций муниципальных образований</t>
  </si>
  <si>
    <t>1.11.09.04.4.04.0.400</t>
  </si>
  <si>
    <t>0107</t>
  </si>
  <si>
    <t>Обеспечение проведения выборов и референдумов</t>
  </si>
  <si>
    <t>70080</t>
  </si>
  <si>
    <t>Иные межбюджетные трансферты на выплату денежного поощрения лучшим комиссиям по делам несовершеннолетних и защиты их прав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</si>
  <si>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</si>
  <si>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2.02.10.00.0.00.0.000</t>
  </si>
  <si>
    <t>2.02.20.00.0.00.0.000</t>
  </si>
  <si>
    <t>1.14.06.02.4.04.0.430</t>
  </si>
  <si>
    <t>1.14.06.31.2.04.0.430</t>
  </si>
  <si>
    <t>51040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</si>
  <si>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</si>
  <si>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2.02.40.00.0.00.0.000</t>
  </si>
  <si>
    <t>R5271</t>
  </si>
  <si>
    <t>R5272</t>
  </si>
  <si>
    <t>70360, R4981</t>
  </si>
  <si>
    <t>R0273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</si>
  <si>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населения)(субсидия за счет средств федерального бюджета)</t>
  </si>
  <si>
    <t>Бюджетные назначения        2018  год</t>
  </si>
  <si>
    <t>0600</t>
  </si>
  <si>
    <t>Охрана окружающей среды</t>
  </si>
  <si>
    <t>0603</t>
  </si>
  <si>
    <t>Охрана объектов растительного животного мира и среды их обитания</t>
  </si>
  <si>
    <t>1006</t>
  </si>
  <si>
    <t>Другие вопросы в области социальной политики</t>
  </si>
  <si>
    <t>1101</t>
  </si>
  <si>
    <t>Физическая культура</t>
  </si>
  <si>
    <t xml:space="preserve"> 70620</t>
  </si>
  <si>
    <t>R4952</t>
  </si>
  <si>
    <t>Софинансирование капитальных вложений в объекты спортивной инфраструктуры муниципальной собственности (многофункциональные игровые площадки) в рамках развития физической культуры и спорта в Волгоградской области</t>
  </si>
  <si>
    <t>70650</t>
  </si>
  <si>
    <t>Развитие общественной инфраструктуры муниципального значения за счет средств субсидии</t>
  </si>
  <si>
    <t>71490</t>
  </si>
  <si>
    <t>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за счет субвенции из областного бюджета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</si>
  <si>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на размещение нестационарного торгового объекта)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</si>
  <si>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проведения ярмарки)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</si>
  <si>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</si>
  <si>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</si>
  <si>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Доходы от оказания платных услуг (работ) и компенсации затрат государства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</si>
  <si>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</si>
  <si>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</si>
  <si>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</si>
  <si>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1.16.33.00.0.00.0.000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</si>
  <si>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</si>
  <si>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</si>
  <si>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</si>
  <si>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Субсидия на реализацию неотложных мероприятий по капитальному ремонту и (или) ремонту автомобильных дорог общего пользования местного значения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</si>
  <si>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предпринимательства(за счет средств федерального бюджета)</t>
  </si>
  <si>
    <t>Субсидия бюджетам монопрофильных муниципальных образований (моногородов) для реализации муниципальных программ развития малого и среднего предпринимательства(за счет средств областного бюджета бюджета)</t>
  </si>
  <si>
    <t>1003</t>
  </si>
  <si>
    <t>Судебная система</t>
  </si>
  <si>
    <t>0105</t>
  </si>
  <si>
    <t>0705</t>
  </si>
  <si>
    <t>Профессиональная подготовка, переподготовка и повышение квалификации</t>
  </si>
  <si>
    <t>1.12.01.04.1.01.0.000</t>
  </si>
  <si>
    <t>Плата за размещение отходов производства</t>
  </si>
  <si>
    <t>1.16.21.00.0.00.0.000</t>
  </si>
  <si>
    <t>1.14.02.04.3.04.0.000</t>
  </si>
  <si>
    <t>1.14.06.01.2.04.0.000</t>
  </si>
  <si>
    <t>1.14.02.04.2.04.0.000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</si>
  <si>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</si>
  <si>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ИСПОЛНЕНИЕ БЮДЖЕТА ГОРОДСКОГО ОКРУГА ГОРОД МИХАЙЛОВКА ВОЛГОГРАДСКОЙ ОБЛАСТИ</t>
  </si>
  <si>
    <t>Начальник финансового отдела</t>
  </si>
  <si>
    <t>53910</t>
  </si>
  <si>
    <t>71161</t>
  </si>
  <si>
    <t>71162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</si>
  <si>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</t>
  </si>
  <si>
    <t>71380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</si>
  <si>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ликвидацией последствий весеннего паводка в 2018 году на территории Волгоградской области</t>
  </si>
  <si>
    <t>1.11.09.04.4.04.0.500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</si>
  <si>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на размещение нестационарных объектов, за исключением нестационарных торговых объектов)</t>
  </si>
  <si>
    <t>R4670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</si>
  <si>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</si>
  <si>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R4970</t>
  </si>
  <si>
    <t>Реализация мероприятий по обеспечению жильем молодых семей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</si>
  <si>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</si>
  <si>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проведение Всероссийской переписи в 2016 году</t>
  </si>
  <si>
    <t>Е.В. Капустина</t>
  </si>
  <si>
    <t>НА 01.10.2018</t>
  </si>
  <si>
    <t>Исполнено на 01.10.2018</t>
  </si>
  <si>
    <t>Исполнено на 01.10.2017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</si>
  <si>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</si>
  <si>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</si>
  <si>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</si>
  <si>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R5550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</si>
  <si>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среды, источником финансового обеспечения которых являются субсидии, предоставляемые из федерального бюджета</t>
  </si>
  <si>
    <t>Субсидии на поддержку муниципальных программ формирования современной городской среды за счет средств областного бюджета</t>
  </si>
  <si>
    <t xml:space="preserve"> R0270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</si>
</sst>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;[Red]#,##0.00"/>
  </numFmts>
  <fonts count="1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6">
    <xf numFmtId="0" fontId="0" fillId="0" borderId="0" xfId="0"/>
    <xf numFmtId="166" fontId="0" fillId="0" borderId="0" xfId="0" applyNumberFormat="1"/>
    <xf numFmtId="0" fontId="2" fillId="0" borderId="0" xfId="0" applyFont="1"/>
    <xf numFmtId="166" fontId="3" fillId="0" borderId="0" xfId="0" applyNumberFormat="1" applyFont="1"/>
    <xf numFmtId="166" fontId="2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6" fillId="2" borderId="0" xfId="0" applyFont="1" applyFill="1"/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wrapText="1"/>
    </xf>
    <xf numFmtId="0" fontId="8" fillId="2" borderId="0" xfId="0" applyFont="1" applyFill="1"/>
    <xf numFmtId="0" fontId="4" fillId="2" borderId="0" xfId="0" applyFont="1" applyFill="1"/>
    <xf numFmtId="49" fontId="8" fillId="2" borderId="2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9" fillId="2" borderId="0" xfId="0" applyFont="1" applyFill="1"/>
    <xf numFmtId="0" fontId="14" fillId="2" borderId="0" xfId="0" applyFont="1" applyFill="1"/>
    <xf numFmtId="165" fontId="8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165" fontId="8" fillId="0" borderId="1" xfId="0" applyNumberFormat="1" applyFont="1" applyFill="1" applyBorder="1" applyAlignment="1"/>
    <xf numFmtId="165" fontId="5" fillId="0" borderId="0" xfId="0" applyNumberFormat="1" applyFont="1" applyFill="1"/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/>
    <xf numFmtId="165" fontId="15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33CC"/>
      <color rgb="FFFF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451" Type="http://schemas.openxmlformats.org/officeDocument/2006/relationships/revisionLog" Target="revisionLog12.xml"/><Relationship Id="rId472" Type="http://schemas.openxmlformats.org/officeDocument/2006/relationships/revisionLog" Target="revisionLog61.xml"/><Relationship Id="rId480" Type="http://schemas.openxmlformats.org/officeDocument/2006/relationships/revisionLog" Target="revisionLog69.xml"/><Relationship Id="rId438" Type="http://schemas.openxmlformats.org/officeDocument/2006/relationships/revisionLog" Target="revisionLog1.xml"/><Relationship Id="rId433" Type="http://schemas.openxmlformats.org/officeDocument/2006/relationships/revisionLog" Target="revisionLog51.xml"/><Relationship Id="rId467" Type="http://schemas.openxmlformats.org/officeDocument/2006/relationships/revisionLog" Target="revisionLog28.xml"/><Relationship Id="rId417" Type="http://schemas.openxmlformats.org/officeDocument/2006/relationships/revisionLog" Target="revisionLog35.xml"/><Relationship Id="rId420" Type="http://schemas.openxmlformats.org/officeDocument/2006/relationships/revisionLog" Target="revisionLog38.xml"/><Relationship Id="rId425" Type="http://schemas.openxmlformats.org/officeDocument/2006/relationships/revisionLog" Target="revisionLog43.xml"/><Relationship Id="rId446" Type="http://schemas.openxmlformats.org/officeDocument/2006/relationships/revisionLog" Target="revisionLog7.xml"/><Relationship Id="rId459" Type="http://schemas.openxmlformats.org/officeDocument/2006/relationships/revisionLog" Target="revisionLog20.xml"/><Relationship Id="rId441" Type="http://schemas.openxmlformats.org/officeDocument/2006/relationships/revisionLog" Target="revisionLog4.xml"/><Relationship Id="rId454" Type="http://schemas.openxmlformats.org/officeDocument/2006/relationships/revisionLog" Target="revisionLog15.xml"/><Relationship Id="rId462" Type="http://schemas.openxmlformats.org/officeDocument/2006/relationships/revisionLog" Target="revisionLog23.xml"/><Relationship Id="rId470" Type="http://schemas.openxmlformats.org/officeDocument/2006/relationships/revisionLog" Target="revisionLog59.xml"/><Relationship Id="rId475" Type="http://schemas.openxmlformats.org/officeDocument/2006/relationships/revisionLog" Target="revisionLog64.xml"/><Relationship Id="rId483" Type="http://schemas.openxmlformats.org/officeDocument/2006/relationships/revisionLog" Target="revisionLog72.xml"/><Relationship Id="rId440" Type="http://schemas.openxmlformats.org/officeDocument/2006/relationships/revisionLog" Target="revisionLog3.xml"/><Relationship Id="rId445" Type="http://schemas.openxmlformats.org/officeDocument/2006/relationships/revisionLog" Target="revisionLog6.xml"/><Relationship Id="rId424" Type="http://schemas.openxmlformats.org/officeDocument/2006/relationships/revisionLog" Target="revisionLog42.xml"/><Relationship Id="rId432" Type="http://schemas.openxmlformats.org/officeDocument/2006/relationships/revisionLog" Target="revisionLog50.xml"/><Relationship Id="rId437" Type="http://schemas.openxmlformats.org/officeDocument/2006/relationships/revisionLog" Target="revisionLog55.xml"/><Relationship Id="rId453" Type="http://schemas.openxmlformats.org/officeDocument/2006/relationships/revisionLog" Target="revisionLog14.xml"/><Relationship Id="rId458" Type="http://schemas.openxmlformats.org/officeDocument/2006/relationships/revisionLog" Target="revisionLog19.xml"/><Relationship Id="rId466" Type="http://schemas.openxmlformats.org/officeDocument/2006/relationships/revisionLog" Target="revisionLog27.xml"/><Relationship Id="rId474" Type="http://schemas.openxmlformats.org/officeDocument/2006/relationships/revisionLog" Target="revisionLog63.xml"/><Relationship Id="rId479" Type="http://schemas.openxmlformats.org/officeDocument/2006/relationships/revisionLog" Target="revisionLog68.xml"/><Relationship Id="rId436" Type="http://schemas.openxmlformats.org/officeDocument/2006/relationships/revisionLog" Target="revisionLog54.xml"/><Relationship Id="rId428" Type="http://schemas.openxmlformats.org/officeDocument/2006/relationships/revisionLog" Target="revisionLog46.xml"/><Relationship Id="rId423" Type="http://schemas.openxmlformats.org/officeDocument/2006/relationships/revisionLog" Target="revisionLog41.xml"/><Relationship Id="rId415" Type="http://schemas.openxmlformats.org/officeDocument/2006/relationships/revisionLog" Target="revisionLog33.xml"/><Relationship Id="rId449" Type="http://schemas.openxmlformats.org/officeDocument/2006/relationships/revisionLog" Target="revisionLog10.xml"/><Relationship Id="rId457" Type="http://schemas.openxmlformats.org/officeDocument/2006/relationships/revisionLog" Target="revisionLog18.xml"/><Relationship Id="rId461" Type="http://schemas.openxmlformats.org/officeDocument/2006/relationships/revisionLog" Target="revisionLog22.xml"/><Relationship Id="rId482" Type="http://schemas.openxmlformats.org/officeDocument/2006/relationships/revisionLog" Target="revisionLog71.xml"/><Relationship Id="rId431" Type="http://schemas.openxmlformats.org/officeDocument/2006/relationships/revisionLog" Target="revisionLog49.xml"/><Relationship Id="rId419" Type="http://schemas.openxmlformats.org/officeDocument/2006/relationships/revisionLog" Target="revisionLog37.xml"/><Relationship Id="rId444" Type="http://schemas.openxmlformats.org/officeDocument/2006/relationships/revisionLog" Target="revisionLog5.xml"/><Relationship Id="rId452" Type="http://schemas.openxmlformats.org/officeDocument/2006/relationships/revisionLog" Target="revisionLog13.xml"/><Relationship Id="rId460" Type="http://schemas.openxmlformats.org/officeDocument/2006/relationships/revisionLog" Target="revisionLog21.xml"/><Relationship Id="rId465" Type="http://schemas.openxmlformats.org/officeDocument/2006/relationships/revisionLog" Target="revisionLog26.xml"/><Relationship Id="rId473" Type="http://schemas.openxmlformats.org/officeDocument/2006/relationships/revisionLog" Target="revisionLog62.xml"/><Relationship Id="rId478" Type="http://schemas.openxmlformats.org/officeDocument/2006/relationships/revisionLog" Target="revisionLog67.xml"/><Relationship Id="rId481" Type="http://schemas.openxmlformats.org/officeDocument/2006/relationships/revisionLog" Target="revisionLog70.xml"/><Relationship Id="rId443" Type="http://schemas.openxmlformats.org/officeDocument/2006/relationships/revisionLog" Target="revisionLog57.xml"/><Relationship Id="rId435" Type="http://schemas.openxmlformats.org/officeDocument/2006/relationships/revisionLog" Target="revisionLog53.xml"/><Relationship Id="rId430" Type="http://schemas.openxmlformats.org/officeDocument/2006/relationships/revisionLog" Target="revisionLog48.xml"/><Relationship Id="rId414" Type="http://schemas.openxmlformats.org/officeDocument/2006/relationships/revisionLog" Target="revisionLog32.xml"/><Relationship Id="rId422" Type="http://schemas.openxmlformats.org/officeDocument/2006/relationships/revisionLog" Target="revisionLog40.xml"/><Relationship Id="rId427" Type="http://schemas.openxmlformats.org/officeDocument/2006/relationships/revisionLog" Target="revisionLog45.xml"/><Relationship Id="rId448" Type="http://schemas.openxmlformats.org/officeDocument/2006/relationships/revisionLog" Target="revisionLog9.xml"/><Relationship Id="rId456" Type="http://schemas.openxmlformats.org/officeDocument/2006/relationships/revisionLog" Target="revisionLog17.xml"/><Relationship Id="rId464" Type="http://schemas.openxmlformats.org/officeDocument/2006/relationships/revisionLog" Target="revisionLog25.xml"/><Relationship Id="rId469" Type="http://schemas.openxmlformats.org/officeDocument/2006/relationships/revisionLog" Target="revisionLog58.xml"/><Relationship Id="rId477" Type="http://schemas.openxmlformats.org/officeDocument/2006/relationships/revisionLog" Target="revisionLog66.xml"/><Relationship Id="rId426" Type="http://schemas.openxmlformats.org/officeDocument/2006/relationships/revisionLog" Target="revisionLog44.xml"/><Relationship Id="rId439" Type="http://schemas.openxmlformats.org/officeDocument/2006/relationships/revisionLog" Target="revisionLog2.xml"/><Relationship Id="rId418" Type="http://schemas.openxmlformats.org/officeDocument/2006/relationships/revisionLog" Target="revisionLog36.xml"/><Relationship Id="rId413" Type="http://schemas.openxmlformats.org/officeDocument/2006/relationships/revisionLog" Target="revisionLog31.xml"/><Relationship Id="rId447" Type="http://schemas.openxmlformats.org/officeDocument/2006/relationships/revisionLog" Target="revisionLog8.xml"/><Relationship Id="rId421" Type="http://schemas.openxmlformats.org/officeDocument/2006/relationships/revisionLog" Target="revisionLog39.xml"/><Relationship Id="rId442" Type="http://schemas.openxmlformats.org/officeDocument/2006/relationships/revisionLog" Target="revisionLog56.xml"/><Relationship Id="rId434" Type="http://schemas.openxmlformats.org/officeDocument/2006/relationships/revisionLog" Target="revisionLog52.xml"/><Relationship Id="rId450" Type="http://schemas.openxmlformats.org/officeDocument/2006/relationships/revisionLog" Target="revisionLog11.xml"/><Relationship Id="rId455" Type="http://schemas.openxmlformats.org/officeDocument/2006/relationships/revisionLog" Target="revisionLog16.xml"/><Relationship Id="rId463" Type="http://schemas.openxmlformats.org/officeDocument/2006/relationships/revisionLog" Target="revisionLog24.xml"/><Relationship Id="rId468" Type="http://schemas.openxmlformats.org/officeDocument/2006/relationships/revisionLog" Target="revisionLog29.xml"/><Relationship Id="rId471" Type="http://schemas.openxmlformats.org/officeDocument/2006/relationships/revisionLog" Target="revisionLog60.xml"/><Relationship Id="rId476" Type="http://schemas.openxmlformats.org/officeDocument/2006/relationships/revisionLog" Target="revisionLog65.xml"/><Relationship Id="rId429" Type="http://schemas.openxmlformats.org/officeDocument/2006/relationships/revisionLog" Target="revisionLog47.xml"/><Relationship Id="rId416" Type="http://schemas.openxmlformats.org/officeDocument/2006/relationships/revisionLog" Target="revisionLog3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4C87FA7-0712-4620-9905-B3C1F7D9584D}" diskRevisions="1" revisionId="5340" version="483">
  <header guid="{270486A5-2717-4AE8-88F3-1909DAF100AE}" dateTime="2018-09-27T14:30:34" maxSheetId="3" userName="Татьяна С. Ковалева" r:id="rId413">
    <sheetIdMap count="2">
      <sheetId val="1"/>
      <sheetId val="2"/>
    </sheetIdMap>
  </header>
  <header guid="{102081C7-E252-4457-B167-5C5D26E10F8D}" dateTime="2018-09-27T14:40:54" maxSheetId="3" userName="Татьяна С. Ковалева" r:id="rId414" minRId="4755" maxRId="4782">
    <sheetIdMap count="2">
      <sheetId val="1"/>
      <sheetId val="2"/>
    </sheetIdMap>
  </header>
  <header guid="{C8405E86-5635-4923-910B-903F2E8EC442}" dateTime="2018-09-27T14:47:10" maxSheetId="3" userName="Татьяна С. Ковалева" r:id="rId415" minRId="4785" maxRId="4806">
    <sheetIdMap count="2">
      <sheetId val="1"/>
      <sheetId val="2"/>
    </sheetIdMap>
  </header>
  <header guid="{E7033D0C-FF91-4624-BC82-DE4C1BE660F7}" dateTime="2018-09-27T14:50:23" maxSheetId="3" userName="Татьяна С. Ковалева" r:id="rId416" minRId="4809" maxRId="4836">
    <sheetIdMap count="2">
      <sheetId val="1"/>
      <sheetId val="2"/>
    </sheetIdMap>
  </header>
  <header guid="{E00A3CF8-6F7B-4DDE-AA43-596295FDC5C9}" dateTime="2018-09-27T14:53:19" maxSheetId="3" userName="Татьяна С. Ковалева" r:id="rId417" minRId="4837" maxRId="4839">
    <sheetIdMap count="2">
      <sheetId val="1"/>
      <sheetId val="2"/>
    </sheetIdMap>
  </header>
  <header guid="{587B9141-AD90-492A-B520-8F4BCB8B6E5D}" dateTime="2018-09-27T15:18:59" maxSheetId="3" userName="Татьяна С. Ковалева" r:id="rId418" minRId="4840" maxRId="4848">
    <sheetIdMap count="2">
      <sheetId val="1"/>
      <sheetId val="2"/>
    </sheetIdMap>
  </header>
  <header guid="{9E2D60C4-1EE7-41AC-855A-113B7E4D8BE4}" dateTime="2018-09-27T16:20:12" maxSheetId="3" userName="Оксана Э. Котлярова" r:id="rId419" minRId="4852" maxRId="4870">
    <sheetIdMap count="2">
      <sheetId val="1"/>
      <sheetId val="2"/>
    </sheetIdMap>
  </header>
  <header guid="{763D53A4-D10E-4FE7-8456-70BD898B6708}" dateTime="2018-09-27T16:43:13" maxSheetId="3" userName="Оксана Э. Котлярова" r:id="rId420" minRId="4871" maxRId="4896">
    <sheetIdMap count="2">
      <sheetId val="1"/>
      <sheetId val="2"/>
    </sheetIdMap>
  </header>
  <header guid="{1BCBFA38-FE4E-4368-9FF4-13BB780F699B}" dateTime="2018-09-27T16:55:29" maxSheetId="3" userName="Оксана Э. Котлярова" r:id="rId421" minRId="4897" maxRId="4914">
    <sheetIdMap count="2">
      <sheetId val="1"/>
      <sheetId val="2"/>
    </sheetIdMap>
  </header>
  <header guid="{EEC2D727-ABA0-43A3-AA1C-F90B64327F27}" dateTime="2018-09-27T17:01:44" maxSheetId="3" userName="Оксана Э. Котлярова" r:id="rId422" minRId="4915" maxRId="4927">
    <sheetIdMap count="2">
      <sheetId val="1"/>
      <sheetId val="2"/>
    </sheetIdMap>
  </header>
  <header guid="{6EE70FFF-3AF2-4CA0-A072-6051F76758F9}" dateTime="2018-09-27T17:07:50" maxSheetId="3" userName="Оксана Э. Котлярова" r:id="rId423" minRId="4928" maxRId="4932">
    <sheetIdMap count="2">
      <sheetId val="1"/>
      <sheetId val="2"/>
    </sheetIdMap>
  </header>
  <header guid="{49FDDF54-F478-483D-8AE4-7A23F73EC173}" dateTime="2018-09-27T17:13:06" maxSheetId="3" userName="Оксана Э. Котлярова" r:id="rId424" minRId="4933" maxRId="4934">
    <sheetIdMap count="2">
      <sheetId val="1"/>
      <sheetId val="2"/>
    </sheetIdMap>
  </header>
  <header guid="{C843415B-54EE-44CE-B1A2-D77D5EE2584E}" dateTime="2018-09-27T17:32:26" maxSheetId="3" userName="Оксана Э. Котлярова" r:id="rId425" minRId="4935" maxRId="4939">
    <sheetIdMap count="2">
      <sheetId val="1"/>
      <sheetId val="2"/>
    </sheetIdMap>
  </header>
  <header guid="{9FA888B4-7AD6-42C6-A6E3-5F99395C1796}" dateTime="2018-09-27T17:43:57" maxSheetId="3" userName="Оксана Э. Котлярова" r:id="rId426" minRId="4940" maxRId="4963">
    <sheetIdMap count="2">
      <sheetId val="1"/>
      <sheetId val="2"/>
    </sheetIdMap>
  </header>
  <header guid="{D3CB921D-D6CE-4C40-B47E-48B07674CC17}" dateTime="2018-09-27T17:51:47" maxSheetId="3" userName="Оксана Э. Котлярова" r:id="rId427" minRId="4964" maxRId="5006">
    <sheetIdMap count="2">
      <sheetId val="1"/>
      <sheetId val="2"/>
    </sheetIdMap>
  </header>
  <header guid="{269DC669-2614-4D69-A5DE-D2A28D586E6F}" dateTime="2018-09-27T17:52:25" maxSheetId="3" userName="Оксана Э. Котлярова" r:id="rId428" minRId="5009" maxRId="5012">
    <sheetIdMap count="2">
      <sheetId val="1"/>
      <sheetId val="2"/>
    </sheetIdMap>
  </header>
  <header guid="{19E75912-9848-486D-A87F-7B526DAB25DC}" dateTime="2018-09-28T09:01:14" maxSheetId="3" userName="Татьяна С. Ковалева" r:id="rId429">
    <sheetIdMap count="2">
      <sheetId val="1"/>
      <sheetId val="2"/>
    </sheetIdMap>
  </header>
  <header guid="{28CE0AAE-CCF1-4493-A201-300D5CB7B7A3}" dateTime="2018-09-28T09:01:33" maxSheetId="3" userName="Татьяна С. Ковалева" r:id="rId430">
    <sheetIdMap count="2">
      <sheetId val="1"/>
      <sheetId val="2"/>
    </sheetIdMap>
  </header>
  <header guid="{3850A579-0132-42B7-AB59-8D4B9A732557}" dateTime="2018-10-15T15:06:52" maxSheetId="3" userName="Татьяна С. Ковалева" r:id="rId431" minRId="5019" maxRId="5021">
    <sheetIdMap count="2">
      <sheetId val="1"/>
      <sheetId val="2"/>
    </sheetIdMap>
  </header>
  <header guid="{16D110A0-F4F3-4038-A4DC-0810C03BDC43}" dateTime="2018-10-22T16:33:56" maxSheetId="3" userName="Татьяна В. Ханова" r:id="rId432" minRId="5025" maxRId="5038">
    <sheetIdMap count="2">
      <sheetId val="1"/>
      <sheetId val="2"/>
    </sheetIdMap>
  </header>
  <header guid="{2476585B-29B2-4DC6-916E-F7B0F66A26DA}" dateTime="2018-10-22T16:39:29" maxSheetId="3" userName="Татьяна В. Ханова" r:id="rId433" minRId="5039" maxRId="5045">
    <sheetIdMap count="2">
      <sheetId val="1"/>
      <sheetId val="2"/>
    </sheetIdMap>
  </header>
  <header guid="{1337BCFD-F981-4385-8A60-ED51632179FF}" dateTime="2018-10-22T16:42:45" maxSheetId="3" userName="Татьяна В. Ханова" r:id="rId434" minRId="5046" maxRId="5048">
    <sheetIdMap count="2">
      <sheetId val="1"/>
      <sheetId val="2"/>
    </sheetIdMap>
  </header>
  <header guid="{3A450702-8110-4E59-8A15-B5739DA0F698}" dateTime="2018-10-22T16:45:23" maxSheetId="3" userName="Татьяна В. Ханова" r:id="rId435" minRId="5049" maxRId="5053">
    <sheetIdMap count="2">
      <sheetId val="1"/>
      <sheetId val="2"/>
    </sheetIdMap>
  </header>
  <header guid="{3571A4B9-5858-4411-BF15-76585893009F}" dateTime="2018-10-22T16:50:15" maxSheetId="3" userName="Татьяна В. Ханова" r:id="rId436" minRId="5054" maxRId="5061">
    <sheetIdMap count="2">
      <sheetId val="1"/>
      <sheetId val="2"/>
    </sheetIdMap>
  </header>
  <header guid="{0E1107FE-BD61-4DDF-A8DB-0532DF9615D4}" dateTime="2018-10-22T17:00:49" maxSheetId="3" userName="Татьяна В. Ханова" r:id="rId437" minRId="5062">
    <sheetIdMap count="2">
      <sheetId val="1"/>
      <sheetId val="2"/>
    </sheetIdMap>
  </header>
  <header guid="{473B61F4-EC32-41FD-8974-8CC7F935A78B}" dateTime="2018-10-23T10:50:47" maxSheetId="3" userName="Татьяна В. Ханова" r:id="rId438" minRId="5063" maxRId="5065">
    <sheetIdMap count="2">
      <sheetId val="1"/>
      <sheetId val="2"/>
    </sheetIdMap>
  </header>
  <header guid="{FE66054D-0B0F-455A-B94D-67FF1819DFF1}" dateTime="2018-10-24T14:52:29" maxSheetId="3" userName="Татьяна В. Ханова" r:id="rId439" minRId="5069" maxRId="5080">
    <sheetIdMap count="2">
      <sheetId val="1"/>
      <sheetId val="2"/>
    </sheetIdMap>
  </header>
  <header guid="{E8E3829A-30AA-4B73-BD1F-14C62DBC9862}" dateTime="2018-10-24T15:20:16" maxSheetId="3" userName="Татьяна В. Ханова" r:id="rId440" minRId="5081" maxRId="5096">
    <sheetIdMap count="2">
      <sheetId val="1"/>
      <sheetId val="2"/>
    </sheetIdMap>
  </header>
  <header guid="{CC5874BA-94D1-4A12-99FB-3E3991B539C5}" dateTime="2018-10-24T15:38:11" maxSheetId="3" userName="Татьяна В. Ханова" r:id="rId441" minRId="5099" maxRId="5107">
    <sheetIdMap count="2">
      <sheetId val="1"/>
      <sheetId val="2"/>
    </sheetIdMap>
  </header>
  <header guid="{C260EF06-A191-48FA-8794-703B50AD0A1E}" dateTime="2018-10-24T15:43:58" maxSheetId="3" userName="Татьяна В. Ханова" r:id="rId442" minRId="5108">
    <sheetIdMap count="2">
      <sheetId val="1"/>
      <sheetId val="2"/>
    </sheetIdMap>
  </header>
  <header guid="{63207F7A-F6E9-442C-AEA6-779314F16798}" dateTime="2018-10-24T17:27:09" maxSheetId="3" userName="Татьяна В. Ханова" r:id="rId443" minRId="5109">
    <sheetIdMap count="2">
      <sheetId val="1"/>
      <sheetId val="2"/>
    </sheetIdMap>
  </header>
  <header guid="{74323192-B37B-4E4B-BF1A-2D0250940A3F}" dateTime="2018-10-25T15:34:54" maxSheetId="3" userName="Татьяна В. Ханова" r:id="rId444" minRId="5110" maxRId="5126">
    <sheetIdMap count="2">
      <sheetId val="1"/>
      <sheetId val="2"/>
    </sheetIdMap>
  </header>
  <header guid="{DEEEE6FA-001F-47B2-AC6D-57C55DC634B7}" dateTime="2018-10-25T15:37:45" maxSheetId="3" userName="Татьяна В. Ханова" r:id="rId445" minRId="5127" maxRId="5128">
    <sheetIdMap count="2">
      <sheetId val="1"/>
      <sheetId val="2"/>
    </sheetIdMap>
  </header>
  <header guid="{4F57BF1E-7071-41FF-B483-42EACCBECF37}" dateTime="2018-10-25T15:42:09" maxSheetId="3" userName="Татьяна В. Ханова" r:id="rId446" minRId="5129" maxRId="5135">
    <sheetIdMap count="2">
      <sheetId val="1"/>
      <sheetId val="2"/>
    </sheetIdMap>
  </header>
  <header guid="{1DE9B60D-D8F9-441F-9A66-BAA6F5D6751A}" dateTime="2018-10-25T15:51:33" maxSheetId="3" userName="Татьяна В. Ханова" r:id="rId447" minRId="5136" maxRId="5141">
    <sheetIdMap count="2">
      <sheetId val="1"/>
      <sheetId val="2"/>
    </sheetIdMap>
  </header>
  <header guid="{79F85E51-EF60-4819-B597-329050EB2E87}" dateTime="2018-10-25T15:59:12" maxSheetId="3" userName="Татьяна В. Ханова" r:id="rId448" minRId="5142" maxRId="5158">
    <sheetIdMap count="2">
      <sheetId val="1"/>
      <sheetId val="2"/>
    </sheetIdMap>
  </header>
  <header guid="{680291BF-6261-4E64-AE2E-6631580FB9F7}" dateTime="2018-10-25T17:06:34" maxSheetId="3" userName="Татьяна В. Ханова" r:id="rId449" minRId="5159" maxRId="5163">
    <sheetIdMap count="2">
      <sheetId val="1"/>
      <sheetId val="2"/>
    </sheetIdMap>
  </header>
  <header guid="{ADBFCFED-1C43-4E87-8CCB-0A2439142FDF}" dateTime="2018-10-26T09:04:14" maxSheetId="3" userName="Татьяна В. Ханова" r:id="rId450" minRId="5164" maxRId="5171">
    <sheetIdMap count="2">
      <sheetId val="1"/>
      <sheetId val="2"/>
    </sheetIdMap>
  </header>
  <header guid="{6D1CD87A-C046-4D17-BBF5-32C31C755BE8}" dateTime="2018-10-26T09:11:09" maxSheetId="3" userName="Татьяна В. Ханова" r:id="rId451" minRId="5174" maxRId="5180">
    <sheetIdMap count="2">
      <sheetId val="1"/>
      <sheetId val="2"/>
    </sheetIdMap>
  </header>
  <header guid="{6C5E2D19-8672-4D98-BA9F-79597C3CEA42}" dateTime="2018-10-26T10:36:25" maxSheetId="3" userName="Татьяна В. Ханова" r:id="rId452">
    <sheetIdMap count="2">
      <sheetId val="1"/>
      <sheetId val="2"/>
    </sheetIdMap>
  </header>
  <header guid="{04E3510D-BAC7-4CDF-B5C8-71D6CCD5F4E5}" dateTime="2018-10-26T11:15:31" maxSheetId="3" userName="Татьяна В. Ханова" r:id="rId453" minRId="5181" maxRId="5185">
    <sheetIdMap count="2">
      <sheetId val="1"/>
      <sheetId val="2"/>
    </sheetIdMap>
  </header>
  <header guid="{B34901A2-8F53-4E4C-948E-9A1EFB6D6C8F}" dateTime="2018-10-26T11:32:58" maxSheetId="3" userName="Татьяна В. Ханова" r:id="rId454" minRId="5186" maxRId="5189">
    <sheetIdMap count="2">
      <sheetId val="1"/>
      <sheetId val="2"/>
    </sheetIdMap>
  </header>
  <header guid="{DFDDF6CA-134F-4512-B096-73AB9AEE5B9F}" dateTime="2018-10-26T11:39:34" maxSheetId="3" userName="Татьяна В. Ханова" r:id="rId455" minRId="5190" maxRId="5191">
    <sheetIdMap count="2">
      <sheetId val="1"/>
      <sheetId val="2"/>
    </sheetIdMap>
  </header>
  <header guid="{DD0875C5-BC25-47F8-9116-DAF560317727}" dateTime="2018-10-26T11:46:41" maxSheetId="3" userName="Татьяна В. Ханова" r:id="rId456" minRId="5194" maxRId="5197">
    <sheetIdMap count="2">
      <sheetId val="1"/>
      <sheetId val="2"/>
    </sheetIdMap>
  </header>
  <header guid="{24335B03-18BA-4887-B17D-17651A81E7FD}" dateTime="2018-10-26T12:00:42" maxSheetId="3" userName="Татьяна В. Ханова" r:id="rId457" minRId="5198" maxRId="5203">
    <sheetIdMap count="2">
      <sheetId val="1"/>
      <sheetId val="2"/>
    </sheetIdMap>
  </header>
  <header guid="{B238BEA0-0A60-4B16-87BD-60428731FA24}" dateTime="2018-10-26T12:03:15" maxSheetId="3" userName="Татьяна В. Ханова" r:id="rId458" minRId="5204">
    <sheetIdMap count="2">
      <sheetId val="1"/>
      <sheetId val="2"/>
    </sheetIdMap>
  </header>
  <header guid="{5076F5E8-A178-442F-92C7-453F6594B7DD}" dateTime="2018-10-26T12:10:37" maxSheetId="3" userName="Татьяна В. Ханова" r:id="rId459" minRId="5205">
    <sheetIdMap count="2">
      <sheetId val="1"/>
      <sheetId val="2"/>
    </sheetIdMap>
  </header>
  <header guid="{137910AD-E504-447E-B6A8-DDE1C881A1D8}" dateTime="2018-10-26T12:25:37" maxSheetId="3" userName="Татьяна В. Ханова" r:id="rId460" minRId="5206" maxRId="5214">
    <sheetIdMap count="2">
      <sheetId val="1"/>
      <sheetId val="2"/>
    </sheetIdMap>
  </header>
  <header guid="{93E81FCB-4BFC-49B6-A505-266C0F7C9884}" dateTime="2018-10-26T12:36:16" maxSheetId="3" userName="Татьяна В. Ханова" r:id="rId461" minRId="5215" maxRId="5221">
    <sheetIdMap count="2">
      <sheetId val="1"/>
      <sheetId val="2"/>
    </sheetIdMap>
  </header>
  <header guid="{BF7F5A62-BEE7-4B6E-9DB4-587C12BED799}" dateTime="2018-10-26T12:54:11" maxSheetId="3" userName="Татьяна В. Ханова" r:id="rId462" minRId="5224">
    <sheetIdMap count="2">
      <sheetId val="1"/>
      <sheetId val="2"/>
    </sheetIdMap>
  </header>
  <header guid="{9AD9E213-E6A3-4B60-9700-8C1CC63B907E}" dateTime="2018-10-26T12:54:32" maxSheetId="3" userName="Татьяна В. Ханова" r:id="rId463">
    <sheetIdMap count="2">
      <sheetId val="1"/>
      <sheetId val="2"/>
    </sheetIdMap>
  </header>
  <header guid="{F970D738-351D-479B-82FC-50085A33A84F}" dateTime="2018-10-26T13:07:05" maxSheetId="3" userName="Татьяна В. Ханова" r:id="rId464" minRId="5225" maxRId="5239">
    <sheetIdMap count="2">
      <sheetId val="1"/>
      <sheetId val="2"/>
    </sheetIdMap>
  </header>
  <header guid="{C3D7C3C5-0EFE-4738-8425-3F8844E3CFA9}" dateTime="2018-10-26T13:09:29" maxSheetId="3" userName="Татьяна В. Ханова" r:id="rId465" minRId="5240">
    <sheetIdMap count="2">
      <sheetId val="1"/>
      <sheetId val="2"/>
    </sheetIdMap>
  </header>
  <header guid="{CED7E812-3CE1-46A5-ACED-AA9BAEA32F21}" dateTime="2018-10-26T13:10:31" maxSheetId="3" userName="Татьяна В. Ханова" r:id="rId466" minRId="5241" maxRId="5242">
    <sheetIdMap count="2">
      <sheetId val="1"/>
      <sheetId val="2"/>
    </sheetIdMap>
  </header>
  <header guid="{CC258F61-F0FE-430D-9000-5361F6303DA8}" dateTime="2018-10-26T13:49:37" maxSheetId="3" userName="Татьяна В. Ханова" r:id="rId467" minRId="5243" maxRId="5259">
    <sheetIdMap count="2">
      <sheetId val="1"/>
      <sheetId val="2"/>
    </sheetIdMap>
  </header>
  <header guid="{2F282EDF-BABD-472C-9A6C-B25AC108C535}" dateTime="2018-10-26T13:49:58" maxSheetId="3" userName="Татьяна В. Ханова" r:id="rId468">
    <sheetIdMap count="2">
      <sheetId val="1"/>
      <sheetId val="2"/>
    </sheetIdMap>
  </header>
  <header guid="{0D107B57-58C0-4F54-9FD7-CB7F75D59B43}" dateTime="2018-10-26T13:52:31" maxSheetId="3" userName="Татьяна В. Ханова" r:id="rId469" minRId="5260" maxRId="5264">
    <sheetIdMap count="2">
      <sheetId val="1"/>
      <sheetId val="2"/>
    </sheetIdMap>
  </header>
  <header guid="{72D6ABB1-A062-4D7B-BF3F-371133687AE6}" dateTime="2018-10-26T13:55:14" maxSheetId="3" userName="Татьяна В. Ханова" r:id="rId470" minRId="5265" maxRId="5276">
    <sheetIdMap count="2">
      <sheetId val="1"/>
      <sheetId val="2"/>
    </sheetIdMap>
  </header>
  <header guid="{48F8099A-D50C-4A8D-BA7E-52782DBCE35A}" dateTime="2018-10-26T13:55:29" maxSheetId="3" userName="Татьяна В. Ханова" r:id="rId471">
    <sheetIdMap count="2">
      <sheetId val="1"/>
      <sheetId val="2"/>
    </sheetIdMap>
  </header>
  <header guid="{406EC020-044D-4572-806D-56A09AE0E5A3}" dateTime="2018-10-26T13:56:12" maxSheetId="3" userName="Татьяна В. Ханова" r:id="rId472" minRId="5277" maxRId="5278">
    <sheetIdMap count="2">
      <sheetId val="1"/>
      <sheetId val="2"/>
    </sheetIdMap>
  </header>
  <header guid="{DA8E7CC0-99B7-4D8B-9C52-8A575B129209}" dateTime="2018-10-26T13:58:01" maxSheetId="3" userName="Татьяна В. Ханова" r:id="rId473" minRId="5279" maxRId="5284">
    <sheetIdMap count="2">
      <sheetId val="1"/>
      <sheetId val="2"/>
    </sheetIdMap>
  </header>
  <header guid="{F14307B3-1E82-4582-8D37-A1C09A4B32CB}" dateTime="2018-10-26T14:00:14" maxSheetId="3" userName="Татьяна В. Ханова" r:id="rId474" minRId="5285" maxRId="5289">
    <sheetIdMap count="2">
      <sheetId val="1"/>
      <sheetId val="2"/>
    </sheetIdMap>
  </header>
  <header guid="{F370EBAC-68D1-4C59-A6AE-4871E86A77CD}" dateTime="2018-10-26T14:03:49" maxSheetId="3" userName="Татьяна В. Ханова" r:id="rId475">
    <sheetIdMap count="2">
      <sheetId val="1"/>
      <sheetId val="2"/>
    </sheetIdMap>
  </header>
  <header guid="{DAE024DA-AFC4-455F-AB7E-4EC28B7ED747}" dateTime="2018-10-26T14:04:24" maxSheetId="3" userName="Татьяна В. Ханова" r:id="rId476">
    <sheetIdMap count="2">
      <sheetId val="1"/>
      <sheetId val="2"/>
    </sheetIdMap>
  </header>
  <header guid="{E79C5FCB-C8E0-4105-A60C-DEE5754BC4A0}" dateTime="2018-10-26T16:16:23" maxSheetId="3" userName="Татьяна В. Ханова" r:id="rId477" minRId="5290" maxRId="5301">
    <sheetIdMap count="2">
      <sheetId val="1"/>
      <sheetId val="2"/>
    </sheetIdMap>
  </header>
  <header guid="{6B357948-25BC-4B5C-915D-369ABACD37F1}" dateTime="2018-10-26T16:21:29" maxSheetId="3" userName="Татьяна В. Ханова" r:id="rId478" minRId="5304" maxRId="5305">
    <sheetIdMap count="2">
      <sheetId val="1"/>
      <sheetId val="2"/>
    </sheetIdMap>
  </header>
  <header guid="{C94B4F84-1311-4751-9783-C9E0286D38DB}" dateTime="2018-10-26T16:25:32" maxSheetId="3" userName="Татьяна В. Ханова" r:id="rId479" minRId="5306" maxRId="5309">
    <sheetIdMap count="2">
      <sheetId val="1"/>
      <sheetId val="2"/>
    </sheetIdMap>
  </header>
  <header guid="{6251FF23-4396-4CC9-9E8B-72CD19F63820}" dateTime="2018-10-26T16:27:41" maxSheetId="3" userName="Татьяна В. Ханова" r:id="rId480" minRId="5310" maxRId="5311">
    <sheetIdMap count="2">
      <sheetId val="1"/>
      <sheetId val="2"/>
    </sheetIdMap>
  </header>
  <header guid="{63834D34-57C6-44B2-9A1C-7CFB493BB77A}" dateTime="2018-10-26T16:38:45" maxSheetId="3" userName="Татьяна В. Ханова" r:id="rId481" minRId="5314" maxRId="5323">
    <sheetIdMap count="2">
      <sheetId val="1"/>
      <sheetId val="2"/>
    </sheetIdMap>
  </header>
  <header guid="{1A34310A-5468-4F7D-BD23-81E02BF6D259}" dateTime="2018-10-26T17:03:48" maxSheetId="3" userName="Татьяна В. Ханова" r:id="rId482" minRId="5326" maxRId="5336">
    <sheetIdMap count="2">
      <sheetId val="1"/>
      <sheetId val="2"/>
    </sheetIdMap>
  </header>
  <header guid="{A4C87FA7-0712-4620-9905-B3C1F7D9584D}" dateTime="2018-10-26T17:09:31" maxSheetId="3" userName="Татьяна В. Ханова" r:id="rId483" minRId="533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3" sId="1" numFmtId="4">
    <oc r="F76">
      <v>0</v>
    </oc>
    <nc r="F76">
      <v>1761</v>
    </nc>
  </rcc>
  <rcc rId="5064" sId="1">
    <nc r="G75">
      <f>D75/F75*100</f>
    </nc>
  </rcc>
  <rcc rId="5065" sId="1">
    <nc r="G76">
      <f>D76/F76*100</f>
    </nc>
  </rcc>
  <rdn rId="0" localSheetId="1" customView="1" name="Z_88127E63_12D7_4F66_B662_AB9F1540D418_.wvu.Cols" hidden="1" oldHidden="1">
    <oldFormula>ДЧБ!$A:$A</oldFormula>
  </rdn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ДЧБ!$63:$63,ДЧБ!$84:$87,ДЧБ!$92:$93,ДЧБ!$125:$126</formula>
    <oldFormula>ДЧБ!$63:$63,ДЧБ!$84:$87,ДЧБ!$92:$93,ДЧБ!$125:$126</oldFormula>
  </rdn>
  <rcv guid="{88127E63-12D7-4F66-B662-AB9F1540D41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59" sId="1" numFmtId="4">
    <oc r="F22">
      <v>4558.3999999999996</v>
    </oc>
    <nc r="F22">
      <v>4558.5</v>
    </nc>
  </rcc>
  <rcc rId="5160" sId="1" numFmtId="4">
    <oc r="F27">
      <v>0.1</v>
    </oc>
    <nc r="F27">
      <v>0</v>
    </nc>
  </rcc>
  <rcc rId="5161" sId="1">
    <oc r="G27">
      <f>D27/F27*100</f>
    </oc>
    <nc r="G27"/>
  </rcc>
  <rcc rId="5162" sId="1" numFmtId="4">
    <oc r="F181">
      <v>70126.600000000006</v>
    </oc>
    <nc r="F181">
      <v>70126.5</v>
    </nc>
  </rcc>
  <rcc rId="5163" sId="1" numFmtId="4">
    <oc r="F187">
      <v>40545.800000000003</v>
    </oc>
    <nc r="F187">
      <v>40545.9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4" sId="1" numFmtId="4">
    <oc r="D8">
      <v>256137.7</v>
    </oc>
    <nc r="D8">
      <v>292545.59999999998</v>
    </nc>
  </rcc>
  <rcc rId="5165" sId="1" numFmtId="4">
    <oc r="D9">
      <v>3859.3</v>
    </oc>
    <nc r="D9">
      <v>3831.7</v>
    </nc>
  </rcc>
  <rcc rId="5166" sId="1" numFmtId="4">
    <oc r="D10">
      <v>1547</v>
    </oc>
    <nc r="D10">
      <v>2530.6999999999998</v>
    </nc>
  </rcc>
  <rcc rId="5167" sId="1" numFmtId="4">
    <oc r="D11">
      <v>1180</v>
    </oc>
    <nc r="D11">
      <v>1284.4000000000001</v>
    </nc>
  </rcc>
  <rfmt sheetId="1" sqref="C7:G11" start="0" length="2147483647">
    <dxf>
      <font>
        <color auto="1"/>
      </font>
    </dxf>
  </rfmt>
  <rcc rId="5168" sId="1" numFmtId="4">
    <oc r="D13">
      <v>10799.9</v>
    </oc>
    <nc r="D13">
      <v>12415.3</v>
    </nc>
  </rcc>
  <rcc rId="5169" sId="1" numFmtId="4">
    <oc r="D14">
      <v>92.5</v>
    </oc>
    <nc r="D14">
      <v>112.6</v>
    </nc>
  </rcc>
  <rcc rId="5170" sId="1" numFmtId="4">
    <oc r="D15">
      <v>16372.3</v>
    </oc>
    <nc r="D15">
      <v>18762.400000000001</v>
    </nc>
  </rcc>
  <rcc rId="5171" sId="1" numFmtId="4">
    <oc r="D16">
      <v>-2517.8000000000002</v>
    </oc>
    <nc r="D16">
      <v>-2781</v>
    </nc>
  </rcc>
  <rfmt sheetId="1" sqref="C12:G16" start="0" length="2147483647">
    <dxf>
      <font>
        <color auto="1"/>
      </font>
    </dxf>
  </rfmt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ДЧБ!$63:$63,ДЧБ!$120:$121</formula>
    <oldFormula>ДЧБ!$63:$63,ДЧБ!$120:$121</oldFormula>
  </rdn>
  <rcv guid="{88127E63-12D7-4F66-B662-AB9F1540D41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4" sId="1" numFmtId="4">
    <oc r="D20">
      <v>1133.7</v>
    </oc>
    <nc r="D20">
      <v>1222.3</v>
    </nc>
  </rcc>
  <rcc rId="5175" sId="1" numFmtId="4">
    <oc r="D18">
      <v>31165.200000000001</v>
    </oc>
    <nc r="D18">
      <v>31941.8</v>
    </nc>
  </rcc>
  <rcc rId="5176" sId="1" numFmtId="4">
    <oc r="D19">
      <v>15721.6</v>
    </oc>
    <nc r="D19">
      <v>15731.6</v>
    </nc>
  </rcc>
  <rfmt sheetId="1" sqref="C17:G23" start="0" length="2147483647">
    <dxf>
      <font>
        <color auto="1"/>
      </font>
    </dxf>
  </rfmt>
  <rcc rId="5177" sId="1" numFmtId="4">
    <oc r="D22">
      <v>4629.3</v>
    </oc>
    <nc r="D22">
      <v>6909.2</v>
    </nc>
  </rcc>
  <rcc rId="5178" sId="1" numFmtId="4">
    <oc r="D23">
      <v>32662.1</v>
    </oc>
    <nc r="D23">
      <v>40260.400000000001</v>
    </nc>
  </rcc>
  <rcc rId="5179" sId="1" numFmtId="4">
    <oc r="D25">
      <v>5953.4</v>
    </oc>
    <nc r="D25">
      <v>6440.9</v>
    </nc>
  </rcc>
  <rcc rId="5180" sId="1" numFmtId="4">
    <oc r="D26">
      <v>40</v>
    </oc>
    <nc r="D26">
      <v>45</v>
    </nc>
  </rcc>
  <rfmt sheetId="1" sqref="C24:G26" start="0" length="2147483647">
    <dxf>
      <font>
        <color auto="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7:G27" start="0" length="2147483647">
    <dxf>
      <font>
        <color auto="1"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1" sId="1" numFmtId="4">
    <oc r="D29">
      <v>51546.400000000001</v>
    </oc>
    <nc r="D29">
      <v>59489.5</v>
    </nc>
  </rcc>
  <rcc rId="5182" sId="1" numFmtId="4">
    <oc r="D30">
      <v>1086.5</v>
    </oc>
    <nc r="D30">
      <v>1174</v>
    </nc>
  </rcc>
  <rcc rId="5183" sId="1" numFmtId="4">
    <oc r="D31">
      <v>468.2</v>
    </oc>
    <nc r="D31">
      <v>559.79999999999995</v>
    </nc>
  </rcc>
  <rcc rId="5184" sId="1" numFmtId="4">
    <oc r="D32">
      <v>3457.3</v>
    </oc>
    <nc r="D32">
      <v>4047.4</v>
    </nc>
  </rcc>
  <rcc rId="5185" sId="1" numFmtId="4">
    <oc r="D33">
      <v>1694.3</v>
    </oc>
    <nc r="D33">
      <v>1715.3</v>
    </nc>
  </rcc>
  <rfmt sheetId="1" sqref="C29:G33" start="0" length="2147483647">
    <dxf>
      <font>
        <color auto="1"/>
      </font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6" sId="1" numFmtId="4">
    <oc r="D34">
      <v>213.6</v>
    </oc>
    <nc r="D34">
      <v>249.3</v>
    </nc>
  </rcc>
  <rcc rId="5187" sId="1" numFmtId="4">
    <oc r="D36">
      <v>537.70000000000005</v>
    </oc>
    <nc r="D36">
      <v>653.1</v>
    </nc>
  </rcc>
  <rcc rId="5188" sId="1" numFmtId="4">
    <oc r="D38">
      <v>6.6</v>
    </oc>
    <nc r="D38">
      <v>8.1999999999999993</v>
    </nc>
  </rcc>
  <rcc rId="5189" sId="1" numFmtId="4">
    <oc r="D35">
      <v>1025.3</v>
    </oc>
    <nc r="D35">
      <v>1117.8</v>
    </nc>
  </rcc>
  <rfmt sheetId="1" sqref="C34:G38" start="0" length="2147483647">
    <dxf>
      <font>
        <color auto="1"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90" sId="1" numFmtId="4">
    <oc r="D40">
      <v>361.9</v>
    </oc>
    <nc r="D40">
      <v>362.2</v>
    </nc>
  </rcc>
  <rcc rId="5191" sId="1" numFmtId="4">
    <oc r="D43">
      <v>751.1</v>
    </oc>
    <nc r="D43">
      <v>759.8</v>
    </nc>
  </rcc>
  <rfmt sheetId="1" sqref="C39:G43" start="0" length="2147483647">
    <dxf>
      <font>
        <color auto="1"/>
      </font>
    </dxf>
  </rfmt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ДЧБ!$44:$44,ДЧБ!$63:$63,ДЧБ!$120:$121</formula>
    <oldFormula>ДЧБ!$63:$63,ДЧБ!$120:$121</oldFormula>
  </rdn>
  <rcv guid="{88127E63-12D7-4F66-B662-AB9F1540D418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94" sId="1" numFmtId="4">
    <oc r="D45">
      <v>6075.8</v>
    </oc>
    <nc r="D45">
      <v>7567.5</v>
    </nc>
  </rcc>
  <rfmt sheetId="1" sqref="C45:E45" start="0" length="2147483647">
    <dxf>
      <font>
        <color auto="1"/>
      </font>
    </dxf>
  </rfmt>
  <rfmt sheetId="1" sqref="G45" start="0" length="2147483647">
    <dxf>
      <font>
        <color auto="1"/>
      </font>
    </dxf>
  </rfmt>
  <rcc rId="5195" sId="1" numFmtId="4">
    <oc r="D47">
      <v>3229.8</v>
    </oc>
    <nc r="D47">
      <v>3413</v>
    </nc>
  </rcc>
  <rcc rId="5196" sId="1" numFmtId="4">
    <oc r="D49">
      <v>4760.7</v>
    </oc>
    <nc r="D49">
      <v>5054.8</v>
    </nc>
  </rcc>
  <rcc rId="5197" sId="1" numFmtId="4">
    <oc r="D51">
      <v>42.3</v>
    </oc>
    <nc r="D51">
      <v>97.6</v>
    </nc>
  </rcc>
  <rfmt sheetId="1" sqref="C46:G51" start="0" length="2147483647">
    <dxf>
      <font>
        <color auto="1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98" sId="1" numFmtId="4">
    <oc r="D53">
      <v>102.8</v>
    </oc>
    <nc r="D53">
      <v>115.8</v>
    </nc>
  </rcc>
  <rcc rId="5199" sId="1" numFmtId="4">
    <oc r="D55">
      <v>166.1</v>
    </oc>
    <nc r="D55">
      <v>201.1</v>
    </nc>
  </rcc>
  <rcc rId="5200" sId="1" numFmtId="4">
    <oc r="D59">
      <v>821.8</v>
    </oc>
    <nc r="D59">
      <v>937.8</v>
    </nc>
  </rcc>
  <rcc rId="5201" sId="1" numFmtId="4">
    <oc r="D64">
      <v>136.5</v>
    </oc>
    <nc r="D64">
      <v>184.8</v>
    </nc>
  </rcc>
  <rcc rId="5202" sId="1" numFmtId="4">
    <oc r="D66">
      <v>421.8</v>
    </oc>
    <nc r="D66">
      <v>484.6</v>
    </nc>
  </rcc>
  <rcc rId="5203" sId="1" numFmtId="4">
    <oc r="D67">
      <v>1794</v>
    </oc>
    <nc r="D67">
      <v>4468.2</v>
    </nc>
  </rcc>
  <rfmt sheetId="1" sqref="C52:G67" start="0" length="2147483647">
    <dxf>
      <font>
        <color auto="1"/>
      </font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04" sId="1" numFmtId="4">
    <oc r="D69">
      <v>7.3</v>
    </oc>
    <nc r="D69">
      <v>0.7</v>
    </nc>
  </rcc>
  <rfmt sheetId="1" sqref="C68:G70" start="0" length="2147483647">
    <dxf>
      <font>
        <color auto="1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9" sId="1">
    <oc r="D73">
      <f>D74+D75+D76</f>
    </oc>
    <nc r="D73">
      <f>D74+D75+D76</f>
    </nc>
  </rcc>
  <rcc rId="5070" sId="1">
    <oc r="F73">
      <f>F74+F75</f>
    </oc>
    <nc r="F73">
      <f>F74+F75+F76</f>
    </nc>
  </rcc>
  <rcc rId="5071" sId="1" numFmtId="4">
    <oc r="F76">
      <v>1761</v>
    </oc>
    <nc r="F76">
      <v>0</v>
    </nc>
  </rcc>
  <rcc rId="5072" sId="1" numFmtId="4">
    <oc r="F85">
      <v>368.3</v>
    </oc>
    <nc r="F85">
      <v>865.7</v>
    </nc>
  </rcc>
  <rfmt sheetId="1" sqref="F85" start="0" length="2147483647">
    <dxf>
      <font>
        <color auto="1"/>
      </font>
    </dxf>
  </rfmt>
  <rcc rId="5073" sId="1" numFmtId="4">
    <oc r="F86">
      <v>419.7</v>
    </oc>
    <nc r="F86">
      <v>986.6</v>
    </nc>
  </rcc>
  <rfmt sheetId="1" sqref="F86" start="0" length="2147483647">
    <dxf>
      <font>
        <color auto="1"/>
      </font>
    </dxf>
  </rfmt>
  <rfmt sheetId="1" sqref="F88" start="0" length="2147483647">
    <dxf>
      <font>
        <color auto="1"/>
      </font>
    </dxf>
  </rfmt>
  <rcc rId="5074" sId="1">
    <oc r="B88" t="inlineStr">
      <is>
    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    </is>
    </oc>
    <nc r="B88" t="inlineStr">
      <is>
    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    </is>
    </nc>
  </rcc>
  <rcc rId="5075" sId="1">
    <oc r="B89" t="inlineStr">
      <is>
        <t>Создание в общеобразовательных организациях, расположенных в сельской местности, условий для занятий физической культурой и спортом
(Областной бюджет)</t>
      </is>
    </oc>
    <nc r="B89" t="inlineStr">
      <is>
        <t xml:space="preserve">Создание в общеобразовательных организациях, расположенных в сельской местности, условий для занятий физической культурой и спортом
</t>
      </is>
    </nc>
  </rcc>
  <rcc rId="5076" sId="1" numFmtId="4">
    <oc r="C88">
      <v>1301.2</v>
    </oc>
    <nc r="C88">
      <v>1513</v>
    </nc>
  </rcc>
  <rcc rId="5077" sId="1" numFmtId="4">
    <oc r="C89">
      <v>211.8</v>
    </oc>
    <nc r="C89"/>
  </rcc>
  <rcc rId="5078" sId="1">
    <oc r="A88" t="inlineStr">
      <is>
        <t>R0971</t>
      </is>
    </oc>
    <nc r="A88" t="inlineStr">
      <is>
        <t>R0970</t>
      </is>
    </nc>
  </rcc>
  <rrc rId="5079" sId="1" ref="A89:XFD89" action="deleteRow">
    <undo index="17" exp="ref" v="1" dr="F89" r="F77" sId="1"/>
    <undo index="21" exp="ref" v="1" dr="D89" r="D77" sId="1"/>
    <undo index="21" exp="ref" v="1" dr="C89" r="C77" sId="1"/>
    <undo index="0" exp="area" ref3D="1" dr="$A$141:$XFD$141" dn="Z_18A44355_9B01_4B30_A21D_D58AB6C16BB3_.wvu.Rows" sId="1"/>
    <undo index="6" exp="area" ref3D="1" dr="$A$125:$XFD$126" dn="Z_88127E63_12D7_4F66_B662_AB9F1540D418_.wvu.Rows" sId="1"/>
    <undo index="4" exp="area" ref3D="1" dr="$A$92:$XFD$93" dn="Z_88127E63_12D7_4F66_B662_AB9F1540D418_.wvu.Rows" sId="1"/>
    <undo index="0" exp="area" ref3D="1" dr="$A$122:$XFD$122" dn="Z_40AF8D35_BE0F_4075_942A_A459537355E7_.wvu.Rows" sId="1"/>
    <rfmt sheetId="1" xfDxf="1" sqref="A89:XFD89" start="0" length="0">
      <dxf>
        <font>
          <color theme="1"/>
          <name val="Times New Roman"/>
          <scheme val="none"/>
        </font>
      </dxf>
    </rfmt>
    <rcc rId="0" sId="1" dxf="1">
      <nc r="A89" t="inlineStr">
        <is>
          <t>R0972</t>
        </is>
      </nc>
      <ndxf>
        <font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 xml:space="preserve">Создание в общеобразовательных организациях, расположенных в сельской местности, условий для занятий физической культурой и спортом
</t>
        </is>
      </nc>
      <ndxf>
        <font>
          <color theme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color rgb="FFFF0000"/>
          <name val="Times New Roman"/>
          <scheme val="none"/>
        </font>
        <numFmt numFmtId="165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89">
        <v>0</v>
      </nc>
      <ndxf>
        <font>
          <color rgb="FFFF0000"/>
          <name val="Times New Roman"/>
          <scheme val="none"/>
        </font>
        <numFmt numFmtId="165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f>D89/C89*100</f>
      </nc>
      <ndxf>
        <font>
          <color rgb="FFFF0000"/>
          <name val="Times New Roman"/>
          <scheme val="none"/>
        </font>
        <numFmt numFmtId="165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9">
        <v>317.89999999999998</v>
      </nc>
      <ndxf>
        <font>
          <color rgb="FFFF0000"/>
          <name val="Times New Roman"/>
          <scheme val="none"/>
        </font>
        <numFmt numFmtId="165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9">
        <f>D89/F89*100</f>
      </nc>
      <ndxf>
        <font>
          <color rgb="FFFF0000"/>
          <name val="Times New Roman"/>
          <scheme val="none"/>
        </font>
        <numFmt numFmtId="165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9" start="0" length="0">
      <dxf>
        <font>
          <color rgb="FFFF0000"/>
          <name val="Times New Roman"/>
          <scheme val="none"/>
        </font>
      </dxf>
    </rfmt>
  </rrc>
  <rcc rId="5080" sId="1" numFmtId="4">
    <oc r="F88">
      <v>1271.4000000000001</v>
    </oc>
    <nc r="F88">
      <v>1589.3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05" sId="1" numFmtId="4">
    <oc r="D76">
      <v>0</v>
    </oc>
    <nc r="D76">
      <v>1761</v>
    </nc>
  </rcc>
  <rfmt sheetId="1" sqref="A74:XFD76" start="0" length="2147483647">
    <dxf>
      <font>
        <color auto="1"/>
      </font>
    </dxf>
  </rfmt>
  <rfmt sheetId="1" sqref="C81:G81" start="0" length="2147483647">
    <dxf>
      <font>
        <color auto="1"/>
      </font>
    </dxf>
  </rfmt>
  <rfmt sheetId="1" sqref="A78:XFD78" start="0" length="2147483647">
    <dxf>
      <font>
        <color auto="1"/>
      </font>
    </dxf>
  </rfmt>
  <rfmt sheetId="1" sqref="A79:XFD79" start="0" length="2147483647">
    <dxf>
      <font>
        <color auto="1"/>
      </font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206" sId="1" ref="A83:XFD83" action="deleteRow">
    <undo index="9" exp="ref" v="1" dr="F83" r="F77" sId="1"/>
    <undo index="9" exp="ref" v="1" dr="D83" r="D77" sId="1"/>
    <undo index="9" exp="ref" v="1" dr="C83" r="C77" sId="1"/>
    <undo index="0" exp="area" ref3D="1" dr="$A$136:$XFD$136" dn="Z_18A44355_9B01_4B30_A21D_D58AB6C16BB3_.wvu.Rows" sId="1"/>
    <undo index="4" exp="area" ref3D="1" dr="$A$120:$XFD$121" dn="Z_88127E63_12D7_4F66_B662_AB9F1540D418_.wvu.Rows" sId="1"/>
    <undo index="0" exp="area" ref3D="1" dr="$A$118:$XFD$118" dn="Z_40AF8D35_BE0F_4075_942A_A459537355E7_.wvu.Rows" sId="1"/>
    <rfmt sheetId="1" xfDxf="1" sqref="A83:XFD83" start="0" length="0">
      <dxf>
        <font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83" t="inlineStr">
        <is>
          <t>70970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83" t="inlineStr">
        <is>
          <t>Мероприятия по капитальному ремонту общего имущества в многоквартирных домах, расположенных на территории Волгоградской области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3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3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3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83">
        <v>0</v>
      </nc>
      <ndxf>
        <font>
          <color theme="1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83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color rgb="FFFF0000"/>
          <name val="Times New Roman"/>
          <scheme val="none"/>
        </font>
      </dxf>
    </rfmt>
  </rrc>
  <rcc rId="5207" sId="1" numFmtId="4">
    <oc r="D85">
      <v>0</v>
    </oc>
    <nc r="D85">
      <v>1513</v>
    </nc>
  </rcc>
  <rfmt sheetId="1" sqref="A85:XFD85" start="0" length="2147483647">
    <dxf>
      <font>
        <color auto="1"/>
      </font>
    </dxf>
  </rfmt>
  <rfmt sheetId="1" sqref="A86:XFD86" start="0" length="2147483647">
    <dxf>
      <font>
        <color auto="1"/>
      </font>
    </dxf>
  </rfmt>
  <rcc rId="5208" sId="1" numFmtId="4">
    <oc r="F87">
      <v>0</v>
    </oc>
    <nc r="F87">
      <v>7593.2</v>
    </nc>
  </rcc>
  <rrc rId="5209" sId="1" ref="A82:XFD82" action="deleteRow">
    <undo index="7" exp="ref" v="1" dr="F82" r="F77" sId="1"/>
    <undo index="7" exp="ref" v="1" dr="D82" r="D77" sId="1"/>
    <undo index="7" exp="ref" v="1" dr="C82" r="C77" sId="1"/>
    <undo index="0" exp="area" ref3D="1" dr="$A$135:$XFD$135" dn="Z_18A44355_9B01_4B30_A21D_D58AB6C16BB3_.wvu.Rows" sId="1"/>
    <undo index="4" exp="area" ref3D="1" dr="$A$119:$XFD$120" dn="Z_88127E63_12D7_4F66_B662_AB9F1540D418_.wvu.Rows" sId="1"/>
    <undo index="0" exp="area" ref3D="1" dr="$A$117:$XFD$117" dn="Z_40AF8D35_BE0F_4075_942A_A459537355E7_.wvu.Rows" sId="1"/>
    <rfmt sheetId="1" xfDxf="1" sqref="A82:XFD82" start="0" length="0">
      <dxf>
        <font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82" t="inlineStr">
        <is>
          <t>R0200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82" t="inlineStr">
        <is>
          <t>Субсидия на обеспечение жильем молодых семей за счет средств из федерального бюджета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2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2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2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82">
        <v>7593.3</v>
      </nc>
      <ndxf>
        <font>
          <color theme="1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2">
        <f>D82/F82*100</f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2" start="0" length="0">
      <dxf>
        <font>
          <color rgb="FFFF0000"/>
          <name val="Times New Roman"/>
          <scheme val="none"/>
        </font>
      </dxf>
    </rfmt>
  </rrc>
  <rcc rId="5210" sId="1" numFmtId="4">
    <oc r="D86">
      <v>2511.6</v>
    </oc>
    <nc r="D86">
      <v>3127.6</v>
    </nc>
  </rcc>
  <rcc rId="5211" sId="1" odxf="1" dxf="1">
    <nc r="G86">
      <f>D86/F86*100</f>
    </nc>
    <odxf>
      <font>
        <color rgb="FFFF0000"/>
        <name val="Times New Roman"/>
        <scheme val="none"/>
      </font>
    </odxf>
    <ndxf>
      <font>
        <color rgb="FFFF0000"/>
        <name val="Times New Roman"/>
        <scheme val="none"/>
      </font>
    </ndxf>
  </rcc>
  <rfmt sheetId="1" sqref="A86:XFD86" start="0" length="2147483647">
    <dxf>
      <font>
        <color auto="1"/>
      </font>
    </dxf>
  </rfmt>
  <rcc rId="5212" sId="1">
    <oc r="A89" t="inlineStr">
      <is>
        <t>R5551</t>
      </is>
    </oc>
    <nc r="A89" t="inlineStr">
      <is>
        <t>R5550</t>
      </is>
    </nc>
  </rcc>
  <rfmt sheetId="1" sqref="A93:XFD93" start="0" length="2147483647">
    <dxf>
      <font>
        <color auto="1"/>
      </font>
    </dxf>
  </rfmt>
  <rfmt sheetId="1" sqref="A89:XFD89" start="0" length="2147483647">
    <dxf>
      <font>
        <color auto="1"/>
      </font>
    </dxf>
  </rfmt>
  <rcc rId="5213" sId="1">
    <oc r="B89" t="inlineStr">
      <is>
    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</t>
      </is>
    </oc>
    <nc r="B89" t="inlineStr">
      <is>
  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среды, источником финансового обеспечения которых являются субсидии, предоставляемые из федерального бюджета</t>
      </is>
    </nc>
  </rcc>
  <rcc rId="5214" sId="1">
    <oc r="B93" t="inlineStr">
      <is>
        <t>Субсидии на поддержку муниципальных программ формирования современной городской среды</t>
      </is>
    </oc>
    <nc r="B93" t="inlineStr">
      <is>
        <t>Субсидии на поддержку муниципальных программ формирования современной городской среды за счет средств областного бюджета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15" sId="1" numFmtId="4">
    <oc r="D80">
      <v>0</v>
    </oc>
    <nc r="D80">
      <v>100</v>
    </nc>
  </rcc>
  <rfmt sheetId="1" sqref="A91:XFD91" start="0" length="2147483647">
    <dxf>
      <font>
        <color auto="1"/>
      </font>
    </dxf>
  </rfmt>
  <rcc rId="5216" sId="1" numFmtId="4">
    <oc r="D94">
      <v>3009.9</v>
    </oc>
    <nc r="D94">
      <v>4843</v>
    </nc>
  </rcc>
  <rfmt sheetId="1" sqref="A94:XFD94" start="0" length="2147483647">
    <dxf>
      <font>
        <color auto="1"/>
      </font>
    </dxf>
  </rfmt>
  <rfmt sheetId="1" sqref="A92:XFD92" start="0" length="2147483647">
    <dxf>
      <font>
        <color auto="1"/>
      </font>
    </dxf>
  </rfmt>
  <rfmt sheetId="1" sqref="A90:XFD90" start="0" length="2147483647">
    <dxf>
      <font>
        <color auto="1"/>
      </font>
    </dxf>
  </rfmt>
  <rfmt sheetId="1" sqref="A80" start="0" length="2147483647">
    <dxf>
      <font/>
    </dxf>
  </rfmt>
  <rfmt sheetId="1" sqref="A80:XFD80" start="0" length="2147483647">
    <dxf>
      <font>
        <color auto="1"/>
      </font>
    </dxf>
  </rfmt>
  <rfmt sheetId="1" sqref="A82:XFD82" start="0" length="2147483647">
    <dxf>
      <font>
        <color auto="1"/>
      </font>
    </dxf>
  </rfmt>
  <rcc rId="5217" sId="1">
    <oc r="C77">
      <f>C78+C79+C80+C81+#REF!+#REF!+C82++C83+C84+C85+C86+C87+C88+C89+C90+C91+C92+C93+C94</f>
    </oc>
    <nc r="C77">
      <f>C78+C79+C80+C81+C82++C83+C84+C85+C86+C87+C88+C89+C90+C91+C92+C93+C94</f>
    </nc>
  </rcc>
  <rcc rId="5218" sId="1">
    <oc r="D77">
      <f>D78+D79+D80+D81+#REF!+#REF!+D82++D83+D84+D85+D86+D87+D88+D89+D90+D91+D92+D93+D94</f>
    </oc>
    <nc r="D77">
      <f>D78+D79+D80+D81+D82++D83+D84+D85+D86+D87+D88+D89+D90+D91+D92+D93+D94</f>
    </nc>
  </rcc>
  <rcc rId="5219" sId="1" odxf="1" dxf="1">
    <oc r="F77">
      <f>F78+F79+F80+F81+#REF!+#REF!+F82++F83+F84+F85+F86+F87+F88+F89+F90+F91+F92+F93+F94</f>
    </oc>
    <nc r="F77">
      <f>F78+F79+F80+F81+F82++F83+F84+F85+F86+F87+F88+F89+F90+F91+F92+F93+F94</f>
    </nc>
    <odxf>
      <font>
        <name val="Times New Roman"/>
        <scheme val="none"/>
      </font>
    </odxf>
    <ndxf>
      <font>
        <color rgb="FFFF0000"/>
        <name val="Times New Roman"/>
        <scheme val="none"/>
      </font>
    </ndxf>
  </rcc>
  <rcc rId="5220" sId="1">
    <oc r="A82" t="inlineStr">
      <is>
        <t xml:space="preserve"> R0271</t>
      </is>
    </oc>
    <nc r="A82" t="inlineStr">
      <is>
        <t xml:space="preserve"> R0270</t>
      </is>
    </nc>
  </rcc>
  <rcc rId="5221" sId="1" numFmtId="4">
    <oc r="F86">
      <v>7593.2</v>
    </oc>
    <nc r="F86">
      <v>7593.3</v>
    </nc>
  </rcc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ДЧБ!$44:$44,ДЧБ!$63:$63,ДЧБ!$83:$83,ДЧБ!$87:$88,ДЧБ!$118:$119</formula>
    <oldFormula>ДЧБ!$44:$44,ДЧБ!$63:$63,ДЧБ!$118:$119</oldFormula>
  </rdn>
  <rcv guid="{88127E63-12D7-4F66-B662-AB9F1540D418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77" start="0" length="2147483647">
    <dxf>
      <font>
        <color auto="1"/>
      </font>
    </dxf>
  </rfmt>
  <rcc rId="5224" sId="1" numFmtId="4">
    <oc r="D86">
      <v>3127.6</v>
    </oc>
    <nc r="D86">
      <v>3127.7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77:G77" start="0" length="2147483647">
    <dxf>
      <font>
        <color auto="1"/>
      </font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25" sId="1" numFmtId="4">
    <oc r="D96">
      <v>3320.3</v>
    </oc>
    <nc r="D96">
      <v>3358.3</v>
    </nc>
  </rcc>
  <rcc rId="5226" sId="1" numFmtId="4">
    <oc r="D98">
      <v>31807.599999999999</v>
    </oc>
    <nc r="D98">
      <v>34253.199999999997</v>
    </nc>
  </rcc>
  <rcc rId="5227" sId="1" numFmtId="4">
    <oc r="D100">
      <v>2250</v>
    </oc>
    <nc r="D100">
      <v>2500</v>
    </nc>
  </rcc>
  <rcc rId="5228" sId="1" numFmtId="4">
    <oc r="D103">
      <v>3348.3</v>
    </oc>
    <nc r="D103">
      <v>3630.6</v>
    </nc>
  </rcc>
  <rcc rId="5229" sId="1" numFmtId="4">
    <oc r="D104">
      <v>6324.1</v>
    </oc>
    <nc r="D104">
      <v>7997.2</v>
    </nc>
  </rcc>
  <rcc rId="5230" sId="1" numFmtId="4">
    <oc r="D105">
      <v>109569.4</v>
    </oc>
    <nc r="D105">
      <v>115584.2</v>
    </nc>
  </rcc>
  <rcc rId="5231" sId="1" numFmtId="4">
    <oc r="D106">
      <v>263992.90000000002</v>
    </oc>
    <nc r="D106">
      <v>292267.40000000002</v>
    </nc>
  </rcc>
  <rcc rId="5232" sId="1" numFmtId="4">
    <oc r="D107">
      <v>23154.3</v>
    </oc>
    <nc r="D107">
      <v>23710.6</v>
    </nc>
  </rcc>
  <rcc rId="5233" sId="1" numFmtId="4">
    <oc r="D109">
      <v>597.29999999999995</v>
    </oc>
    <nc r="D109">
      <v>635.70000000000005</v>
    </nc>
  </rcc>
  <rcc rId="5234" sId="1" numFmtId="4">
    <oc r="D111">
      <v>596.79999999999995</v>
    </oc>
    <nc r="D111">
      <v>671.4</v>
    </nc>
  </rcc>
  <rcc rId="5235" sId="1" numFmtId="4">
    <oc r="D113">
      <v>12200</v>
    </oc>
    <nc r="D113">
      <v>13600</v>
    </nc>
  </rcc>
  <rcc rId="5236" sId="1" numFmtId="4">
    <oc r="D114">
      <v>6762</v>
    </oc>
    <nc r="D114">
      <v>7462</v>
    </nc>
  </rcc>
  <rcc rId="5237" sId="1" numFmtId="4">
    <oc r="D120">
      <v>66.2</v>
    </oc>
    <nc r="D120">
      <v>94</v>
    </nc>
  </rcc>
  <rcc rId="5238" sId="1" numFmtId="4">
    <oc r="D122">
      <v>0</v>
    </oc>
    <nc r="D122">
      <v>3.9</v>
    </nc>
  </rcc>
  <rcc rId="5239" sId="1" numFmtId="4">
    <oc r="D123">
      <v>-226.1</v>
    </oc>
    <nc r="D123">
      <v>-227.2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40" sId="1" numFmtId="4">
    <oc r="D109">
      <v>635.70000000000005</v>
    </oc>
    <nc r="D109">
      <v>635.6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5:G123" start="0" length="2147483647">
    <dxf>
      <font>
        <color auto="1"/>
      </font>
    </dxf>
  </rfmt>
  <rcc rId="5241" sId="1">
    <oc r="G75">
      <f>D75/F75*100</f>
    </oc>
    <nc r="G75"/>
  </rcc>
  <rcc rId="5242" sId="1">
    <oc r="G76">
      <f>D76/F76*100</f>
    </oc>
    <nc r="G76"/>
  </rcc>
  <rfmt sheetId="1" sqref="A71:XFD73" start="0" length="2147483647">
    <dxf>
      <font>
        <color auto="1"/>
      </font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43" sId="1" numFmtId="4">
    <oc r="D127">
      <v>865.6</v>
    </oc>
    <nc r="D127">
      <v>904.8</v>
    </nc>
  </rcc>
  <rfmt sheetId="1" sqref="C127:E127" start="0" length="2147483647">
    <dxf>
      <font>
        <color auto="1"/>
      </font>
    </dxf>
  </rfmt>
  <rcc rId="5244" sId="1" numFmtId="4">
    <oc r="C129">
      <v>1766</v>
    </oc>
    <nc r="C129">
      <v>1680</v>
    </nc>
  </rcc>
  <rcc rId="5245" sId="1" numFmtId="4">
    <oc r="D129">
      <v>1059.2</v>
    </oc>
    <nc r="D129">
      <v>1106.8</v>
    </nc>
  </rcc>
  <rfmt sheetId="1" sqref="C129:E129" start="0" length="2147483647">
    <dxf>
      <font>
        <color auto="1"/>
      </font>
    </dxf>
  </rfmt>
  <rcc rId="5246" sId="1" numFmtId="4">
    <oc r="C131">
      <v>46946.6</v>
    </oc>
    <nc r="C131">
      <v>46186.6</v>
    </nc>
  </rcc>
  <rcc rId="5247" sId="1" numFmtId="4">
    <oc r="D131">
      <v>29002</v>
    </oc>
    <nc r="D131">
      <v>32682.799999999999</v>
    </nc>
  </rcc>
  <rfmt sheetId="1" sqref="C131:E131" start="0" length="2147483647">
    <dxf>
      <font>
        <color auto="1"/>
      </font>
    </dxf>
  </rfmt>
  <rfmt sheetId="1" sqref="C133:E133" start="0" length="2147483647">
    <dxf>
      <font>
        <color auto="1"/>
      </font>
    </dxf>
  </rfmt>
  <rcc rId="5248" sId="1" numFmtId="4">
    <oc r="C135">
      <v>10179.799999999999</v>
    </oc>
    <nc r="C135">
      <v>9924.7999999999993</v>
    </nc>
  </rcc>
  <rcc rId="5249" sId="1" numFmtId="4">
    <oc r="D135">
      <v>6056.8</v>
    </oc>
    <nc r="D135">
      <v>6400.2</v>
    </nc>
  </rcc>
  <rfmt sheetId="1" sqref="C135:E135" start="0" length="2147483647">
    <dxf>
      <font>
        <color auto="1"/>
      </font>
    </dxf>
  </rfmt>
  <rfmt sheetId="1" sqref="F137" start="0" length="2147483647">
    <dxf>
      <font>
        <i val="0"/>
      </font>
    </dxf>
  </rfmt>
  <rfmt sheetId="1" sqref="C137:E137" start="0" length="2147483647">
    <dxf>
      <font>
        <color auto="1"/>
      </font>
    </dxf>
  </rfmt>
  <rfmt sheetId="1" sqref="C138:E138" start="0" length="2147483647">
    <dxf>
      <font>
        <color auto="1"/>
      </font>
    </dxf>
  </rfmt>
  <rcc rId="5250" sId="1" numFmtId="4">
    <oc r="C139">
      <v>112583.8</v>
    </oc>
    <nc r="C139">
      <v>111465.7</v>
    </nc>
  </rcc>
  <rcc rId="5251" sId="1" numFmtId="4">
    <oc r="D139">
      <v>66714.2</v>
    </oc>
    <nc r="D139">
      <v>76133.7</v>
    </nc>
  </rcc>
  <rfmt sheetId="1" sqref="C139:E139" start="0" length="2147483647">
    <dxf>
      <font>
        <color auto="1"/>
      </font>
    </dxf>
  </rfmt>
  <rcc rId="5252" sId="1" numFmtId="4">
    <oc r="C150">
      <v>7386.9</v>
    </oc>
    <nc r="C150">
      <v>6683.5</v>
    </nc>
  </rcc>
  <rcc rId="5253" sId="1" numFmtId="4">
    <oc r="D150">
      <v>1848.2</v>
    </oc>
    <nc r="D150">
      <v>1955.8</v>
    </nc>
  </rcc>
  <rfmt sheetId="1" sqref="C150:E150" start="0" length="2147483647">
    <dxf>
      <font>
        <color auto="1"/>
      </font>
    </dxf>
  </rfmt>
  <rcc rId="5254" sId="1" numFmtId="4">
    <oc r="C152">
      <v>6967.2</v>
    </oc>
    <nc r="C152">
      <v>6867.2</v>
    </nc>
  </rcc>
  <rcc rId="5255" sId="1" numFmtId="4">
    <oc r="D152">
      <v>4661.2</v>
    </oc>
    <nc r="D152">
      <v>4851.1000000000004</v>
    </nc>
  </rcc>
  <rfmt sheetId="1" sqref="C152:E152" start="0" length="2147483647">
    <dxf>
      <font>
        <color auto="1"/>
      </font>
    </dxf>
  </rfmt>
  <rfmt sheetId="1" sqref="G152" start="0" length="2147483647">
    <dxf>
      <font>
        <color auto="1"/>
      </font>
    </dxf>
  </rfmt>
  <rcc rId="5256" sId="1" numFmtId="4">
    <oc r="D155">
      <v>72.5</v>
    </oc>
    <nc r="D155">
      <v>72.400000000000006</v>
    </nc>
  </rcc>
  <rfmt sheetId="1" sqref="C155:E155" start="0" length="2147483647">
    <dxf>
      <font>
        <color auto="1"/>
      </font>
    </dxf>
  </rfmt>
  <rcc rId="5257" sId="1" numFmtId="4">
    <oc r="C157">
      <v>108185.60000000001</v>
    </oc>
    <nc r="C157">
      <v>108379.6</v>
    </nc>
  </rcc>
  <rcc rId="5258" sId="1" numFmtId="4">
    <oc r="D157">
      <v>28002.2</v>
    </oc>
    <nc r="D157">
      <v>30356.7</v>
    </nc>
  </rcc>
  <rfmt sheetId="1" sqref="C157:E157" start="0" length="2147483647">
    <dxf>
      <font>
        <color auto="1"/>
      </font>
    </dxf>
  </rfmt>
  <rcc rId="5259" sId="1" numFmtId="4">
    <oc r="C159">
      <v>700</v>
    </oc>
    <nc r="C159">
      <v>4726.3</v>
    </nc>
  </rcc>
  <rfmt sheetId="1" sqref="C159:E159" start="0" length="2147483647">
    <dxf>
      <font>
        <color auto="1"/>
      </font>
    </dxf>
  </rfmt>
  <rfmt sheetId="1" sqref="C154:E154" start="0" length="2147483647">
    <dxf>
      <font>
        <color auto="1"/>
      </font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48:E148" start="0" length="2147483647">
    <dxf>
      <font>
        <color auto="1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1" sId="1" numFmtId="4">
    <oc r="C93">
      <v>19141.5</v>
    </oc>
    <nc r="C93">
      <v>22257.599999999999</v>
    </nc>
  </rcc>
  <rcc rId="5082" sId="1" numFmtId="4">
    <oc r="C94">
      <v>3116.1</v>
    </oc>
    <nc r="C94"/>
  </rcc>
  <rrc rId="5083" sId="1" ref="A94:XFD94" action="deleteRow">
    <undo index="25" exp="ref" v="1" dr="F94" r="F77" sId="1"/>
    <undo index="33" exp="ref" v="1" dr="D94" r="D77" sId="1"/>
    <undo index="33" exp="ref" v="1" dr="C94" r="C77" sId="1"/>
    <undo index="0" exp="area" ref3D="1" dr="$A$140:$XFD$140" dn="Z_18A44355_9B01_4B30_A21D_D58AB6C16BB3_.wvu.Rows" sId="1"/>
    <undo index="6" exp="area" ref3D="1" dr="$A$124:$XFD$125" dn="Z_88127E63_12D7_4F66_B662_AB9F1540D418_.wvu.Rows" sId="1"/>
    <undo index="0" exp="area" ref3D="1" dr="$A$121:$XFD$121" dn="Z_40AF8D35_BE0F_4075_942A_A459537355E7_.wvu.Rows" sId="1"/>
    <rfmt sheetId="1" xfDxf="1" sqref="A94:XFD94" start="0" length="0">
      <dxf>
        <font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94" t="inlineStr">
        <is>
          <t>R5552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94" t="inlineStr">
        <is>
    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4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94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4">
        <f>D94/C94*100</f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4">
        <v>2466.6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4">
        <f>D94/F94*100</f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4" start="0" length="0">
      <dxf>
        <font>
          <color rgb="FFFF0000"/>
          <name val="Times New Roman"/>
          <scheme val="none"/>
        </font>
      </dxf>
    </rfmt>
  </rrc>
  <rcc rId="5084" sId="1">
    <oc r="B93" t="inlineStr">
      <is>
    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    </is>
    </oc>
    <nc r="B93" t="inlineStr">
      <is>
    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</t>
      </is>
    </nc>
  </rcc>
  <rcc rId="5085" sId="1" numFmtId="4">
    <oc r="F93">
      <v>27971.200000000001</v>
    </oc>
    <nc r="F93">
      <v>30437.8</v>
    </nc>
  </rcc>
  <rfmt sheetId="1" sqref="F93:F94" start="0" length="2147483647">
    <dxf>
      <font>
        <color auto="1"/>
      </font>
    </dxf>
  </rfmt>
  <rfmt sheetId="1" sqref="F95" start="0" length="2147483647">
    <dxf>
      <font>
        <color auto="1"/>
      </font>
    </dxf>
  </rfmt>
  <rcc rId="5086" sId="1" numFmtId="4">
    <oc r="F96">
      <v>171.8</v>
    </oc>
    <nc r="F96">
      <v>171.7</v>
    </nc>
  </rcc>
  <rfmt sheetId="1" sqref="F96" start="0" length="2147483647">
    <dxf>
      <font>
        <color auto="1"/>
      </font>
    </dxf>
  </rfmt>
  <rfmt sheetId="1" sqref="F97:F98" start="0" length="2147483647">
    <dxf>
      <font>
        <color auto="1"/>
      </font>
    </dxf>
  </rfmt>
  <rcc rId="5087" sId="1" numFmtId="4">
    <oc r="F85">
      <v>865.7</v>
    </oc>
    <nc r="F85">
      <v>1852.3</v>
    </nc>
  </rcc>
  <rrc rId="5088" sId="1" ref="A86:XFD86" action="deleteRow">
    <undo index="11" exp="ref" v="1" dr="F86" r="F77" sId="1"/>
    <undo index="15" exp="ref" v="1" dr="D86" r="D77" sId="1"/>
    <undo index="15" exp="ref" v="1" dr="C86" r="C77" sId="1"/>
    <undo index="0" exp="area" ref3D="1" dr="$A$139:$XFD$139" dn="Z_18A44355_9B01_4B30_A21D_D58AB6C16BB3_.wvu.Rows" sId="1"/>
    <undo index="6" exp="area" ref3D="1" dr="$A$123:$XFD$124" dn="Z_88127E63_12D7_4F66_B662_AB9F1540D418_.wvu.Rows" sId="1"/>
    <undo index="4" exp="area" ref3D="1" dr="$A$91:$XFD$92" dn="Z_88127E63_12D7_4F66_B662_AB9F1540D418_.wvu.Rows" sId="1"/>
    <undo index="2" exp="area" ref3D="1" dr="$A$84:$XFD$87" dn="Z_88127E63_12D7_4F66_B662_AB9F1540D418_.wvu.Rows" sId="1"/>
    <undo index="0" exp="area" ref3D="1" dr="$A$120:$XFD$120" dn="Z_40AF8D35_BE0F_4075_942A_A459537355E7_.wvu.Rows" sId="1"/>
    <rfmt sheetId="1" xfDxf="1" sqref="A86:XFD86" start="0" length="0">
      <dxf>
        <font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86" t="inlineStr">
        <is>
          <t>R0272,  R0271(2016г)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
(Областной бюджет)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6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6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6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86">
        <v>986.6</v>
      </nc>
      <ndxf>
        <font>
          <color theme="1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6">
        <f>D86/F86*100</f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6" start="0" length="0">
      <dxf>
        <font>
          <color rgb="FFFF0000"/>
          <name val="Times New Roman"/>
          <scheme val="none"/>
        </font>
      </dxf>
    </rfmt>
  </rrc>
  <rcc rId="5089" sId="1">
    <oc r="B85" t="inlineStr">
      <is>
    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
(Федеральный бюджет)</t>
      </is>
    </oc>
    <nc r="B85" t="inlineStr">
      <is>
    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    </is>
    </nc>
  </rcc>
  <rcc rId="5090" sId="1" numFmtId="4">
    <oc r="F82">
      <v>3801.8</v>
    </oc>
    <nc r="F82">
      <v>7593.3</v>
    </nc>
  </rcc>
  <rcc rId="5091" sId="1" numFmtId="4">
    <oc r="F83">
      <v>3791.5</v>
    </oc>
    <nc r="F83"/>
  </rcc>
  <rrc rId="5092" sId="1" ref="A83:XFD83" action="deleteRow">
    <undo index="5" exp="ref" v="1" dr="F83" r="F77" sId="1"/>
    <undo index="9" exp="ref" v="1" dr="D83" r="D77" sId="1"/>
    <undo index="9" exp="ref" v="1" dr="C83" r="C77" sId="1"/>
    <undo index="0" exp="area" ref3D="1" dr="$A$138:$XFD$138" dn="Z_18A44355_9B01_4B30_A21D_D58AB6C16BB3_.wvu.Rows" sId="1"/>
    <undo index="6" exp="area" ref3D="1" dr="$A$122:$XFD$123" dn="Z_88127E63_12D7_4F66_B662_AB9F1540D418_.wvu.Rows" sId="1"/>
    <undo index="4" exp="area" ref3D="1" dr="$A$90:$XFD$91" dn="Z_88127E63_12D7_4F66_B662_AB9F1540D418_.wvu.Rows" sId="1"/>
    <undo index="2" exp="area" ref3D="1" dr="$A$84:$XFD$86" dn="Z_88127E63_12D7_4F66_B662_AB9F1540D418_.wvu.Rows" sId="1"/>
    <undo index="0" exp="area" ref3D="1" dr="$A$119:$XFD$119" dn="Z_40AF8D35_BE0F_4075_942A_A459537355E7_.wvu.Rows" sId="1"/>
    <rfmt sheetId="1" xfDxf="1" sqref="A83:XFD83" start="0" length="0">
      <dxf>
        <font>
          <color theme="1"/>
          <name val="Times New Roman"/>
          <scheme val="none"/>
        </font>
        <fill>
          <patternFill patternType="solid">
            <bgColor theme="0"/>
          </patternFill>
        </fill>
      </dxf>
    </rfmt>
    <rcc rId="0" sId="1" dxf="1">
      <nc r="A83" t="inlineStr">
        <is>
          <t>R0202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83" t="inlineStr">
        <is>
          <t>Субсидия на обеспечение жильем молодых семей за счет средств из областного бюджета</t>
        </is>
      </nc>
      <ndxf>
        <font>
          <color theme="1"/>
          <name val="Times New Roman"/>
          <scheme val="none"/>
        </font>
        <numFmt numFmtId="30" formatCode="@"/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3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3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3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3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83">
        <f>D83/F83*100</f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3" start="0" length="0">
      <dxf>
        <font>
          <color rgb="FFFF0000"/>
          <name val="Times New Roman"/>
          <scheme val="none"/>
        </font>
      </dxf>
    </rfmt>
  </rrc>
  <rcc rId="5093" sId="1">
    <oc r="A82" t="inlineStr">
      <is>
        <t>R0201</t>
      </is>
    </oc>
    <nc r="A82" t="inlineStr">
      <is>
        <t>R0200</t>
      </is>
    </nc>
  </rcc>
  <rfmt sheetId="1" sqref="F82" start="0" length="2147483647">
    <dxf>
      <font>
        <color auto="1"/>
      </font>
    </dxf>
  </rfmt>
  <rfmt sheetId="1" sqref="F80" start="0" length="2147483647">
    <dxf>
      <font>
        <color auto="1"/>
      </font>
    </dxf>
  </rfmt>
  <rcc rId="5094" sId="1">
    <oc r="C77">
      <f>C78+C79+C80+C81+C82+#REF!+C83+C84+#REF!+C85+C86+#REF!+C87+C88+C89+C90+C91+#REF!+C92+C93+C94+C95+C96</f>
    </oc>
    <nc r="C77">
      <f>C78+C79+C80+C81+C82+C83+C84++C85+C86+C87+C88+C89+C90+C91+C92+C93+C94+C95+C96</f>
    </nc>
  </rcc>
  <rcc rId="5095" sId="1">
    <oc r="D77">
      <f>D78+D79+D80+D81+D82+#REF!+D83+D84+#REF!+D85+D86+#REF!+D87+D88+D89+D90+D91+#REF!+D92+D93+D94+D95+D96</f>
    </oc>
    <nc r="D77">
      <f>D78+D79+D80+D81+D82+D83+D84++D85+D86+D87+D88+D89+D90+D91+D92+D93+D94+D95+D96</f>
    </nc>
  </rcc>
  <rcc rId="5096" sId="1" odxf="1" dxf="1">
    <oc r="F77">
      <f>F80+F81+F82+#REF!+F83+F84+#REF!+F85+F86+#REF!+F89+F90+F91+#REF!+F92+F93+F94+F96</f>
    </oc>
    <nc r="F77">
      <f>F78+F79+F80+F81+F82+F83+F84++F85+F86+F87+F88+F89+F90+F91+F92+F93+F94+F95+F96</f>
    </nc>
    <odxf>
      <alignment wrapText="1" readingOrder="0"/>
    </odxf>
    <ndxf>
      <alignment wrapText="0" readingOrder="0"/>
    </ndxf>
  </rcc>
  <rfmt sheetId="1" sqref="F77" start="0" length="2147483647">
    <dxf>
      <font>
        <color auto="1"/>
      </font>
    </dxf>
  </rfmt>
  <rfmt sheetId="1" sqref="F87:F90" start="0" length="2147483647">
    <dxf>
      <font>
        <color auto="1"/>
      </font>
    </dxf>
  </rfmt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ДЧБ!$63:$63,ДЧБ!$121:$122</formula>
    <oldFormula>ДЧБ!$63:$63,ДЧБ!$83:$85,ДЧБ!$89:$90,ДЧБ!$121:$122</oldFormula>
  </rdn>
  <rcv guid="{88127E63-12D7-4F66-B662-AB9F1540D418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2:G12" start="0" length="2147483647">
    <dxf>
      <font>
        <b/>
      </font>
    </dxf>
  </rfmt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5" sId="1" numFmtId="4">
    <oc r="E16">
      <f>D16/C16*100</f>
    </oc>
    <nc r="E16">
      <v>0</v>
    </nc>
  </rcc>
  <rcc rId="4756" sId="1" numFmtId="4">
    <oc r="E27">
      <f>D27/C27*100</f>
    </oc>
    <nc r="E27">
      <v>0</v>
    </nc>
  </rcc>
  <rcc rId="4757" sId="1" numFmtId="4">
    <oc r="E36">
      <f>D36/C36*100</f>
    </oc>
    <nc r="E36">
      <v>0</v>
    </nc>
  </rcc>
  <rcc rId="4758" sId="1" numFmtId="4">
    <oc r="E37">
      <f>D37/C37*100</f>
    </oc>
    <nc r="E37">
      <v>0</v>
    </nc>
  </rcc>
  <rcc rId="4759" sId="1" numFmtId="4">
    <oc r="E38">
      <f>D38/C38*100</f>
    </oc>
    <nc r="E38">
      <v>0</v>
    </nc>
  </rcc>
  <rcc rId="4760" sId="1" numFmtId="4">
    <oc r="E48">
      <f>D48/C48*100</f>
    </oc>
    <nc r="E48">
      <v>0</v>
    </nc>
  </rcc>
  <rcc rId="4761" sId="1" numFmtId="4">
    <oc r="E50">
      <f>D50/C50*100</f>
    </oc>
    <nc r="E50">
      <v>0</v>
    </nc>
  </rcc>
  <rcc rId="4762" sId="1" numFmtId="4">
    <oc r="E55">
      <f>D55/C55*100</f>
    </oc>
    <nc r="E55">
      <v>0</v>
    </nc>
  </rcc>
  <rcc rId="4763" sId="1" numFmtId="4">
    <oc r="E56">
      <f>D56/C56*100</f>
    </oc>
    <nc r="E56">
      <v>0</v>
    </nc>
  </rcc>
  <rcc rId="4764" sId="1" numFmtId="4">
    <oc r="E63">
      <f>D63/C63*100</f>
    </oc>
    <nc r="E63">
      <v>0</v>
    </nc>
  </rcc>
  <rcc rId="4765" sId="1" numFmtId="4">
    <oc r="E65">
      <f>D65/C65*100</f>
    </oc>
    <nc r="E65">
      <v>0</v>
    </nc>
  </rcc>
  <rcc rId="4766" sId="1" numFmtId="4">
    <oc r="E69">
      <f>D69/C69*100</f>
    </oc>
    <nc r="E69">
      <v>0</v>
    </nc>
  </rcc>
  <rcc rId="4767" sId="1" numFmtId="4">
    <oc r="E74">
      <f>D74/C74*100</f>
    </oc>
    <nc r="E74">
      <v>0</v>
    </nc>
  </rcc>
  <rcc rId="4768" sId="1" numFmtId="4">
    <oc r="E80">
      <f>D80/C80*100</f>
    </oc>
    <nc r="E80">
      <v>0</v>
    </nc>
  </rcc>
  <rcc rId="4769" sId="1" numFmtId="4">
    <oc r="E82">
      <f>D82/C82*100</f>
    </oc>
    <nc r="E82">
      <v>0</v>
    </nc>
  </rcc>
  <rcc rId="4770" sId="1" numFmtId="4">
    <oc r="E83">
      <f>D83/C83*100</f>
    </oc>
    <nc r="E83">
      <v>0</v>
    </nc>
  </rcc>
  <rcc rId="4771" sId="1" numFmtId="4">
    <oc r="E84">
      <f>D84/C84*100</f>
    </oc>
    <nc r="E84">
      <v>0</v>
    </nc>
  </rcc>
  <rcc rId="4772" sId="1" numFmtId="4">
    <oc r="E85">
      <f>D85/C85*100</f>
    </oc>
    <nc r="E85">
      <v>0</v>
    </nc>
  </rcc>
  <rcc rId="4773" sId="1" numFmtId="4">
    <oc r="E86">
      <f>D86/C86*100</f>
    </oc>
    <nc r="E86">
      <v>0</v>
    </nc>
  </rcc>
  <rcc rId="4774" sId="1" numFmtId="4">
    <oc r="E87">
      <f>D87/C87*100</f>
    </oc>
    <nc r="E87">
      <v>0</v>
    </nc>
  </rcc>
  <rcc rId="4775" sId="1" numFmtId="4">
    <oc r="E92">
      <f>D92/C92*100</f>
    </oc>
    <nc r="E92">
      <v>0</v>
    </nc>
  </rcc>
  <rcc rId="4776" sId="1" numFmtId="4">
    <oc r="E93">
      <f>D93/C93*100</f>
    </oc>
    <nc r="E93">
      <v>0</v>
    </nc>
  </rcc>
  <rcc rId="4777" sId="1" numFmtId="4">
    <oc r="E122">
      <f>D122/C122*100</f>
    </oc>
    <nc r="E122">
      <v>0</v>
    </nc>
  </rcc>
  <rcc rId="4778" sId="1" numFmtId="4">
    <oc r="E123">
      <f>D123/C123*100</f>
    </oc>
    <nc r="E123">
      <v>0</v>
    </nc>
  </rcc>
  <rcc rId="4779" sId="1" numFmtId="4">
    <oc r="E125">
      <f>D125/C125*100</f>
    </oc>
    <nc r="E125">
      <v>0</v>
    </nc>
  </rcc>
  <rcc rId="4780" sId="1" numFmtId="4">
    <oc r="E126">
      <f>D126/C126*100</f>
    </oc>
    <nc r="E126">
      <v>0</v>
    </nc>
  </rcc>
  <rcc rId="4781" sId="1" numFmtId="4">
    <oc r="E129">
      <f>D129/C129*100</f>
    </oc>
    <nc r="E129">
      <v>0</v>
    </nc>
  </rcc>
  <rcc rId="4782" sId="1" numFmtId="4">
    <oc r="E130">
      <f>D130/C130*100</f>
    </oc>
    <nc r="E130">
      <v>0</v>
    </nc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85" sId="1">
    <oc r="G38">
      <f>D38/F38*100</f>
    </oc>
    <nc r="G38"/>
  </rcc>
  <rcc rId="4786" sId="1">
    <oc r="G44">
      <f>D44/F44*100</f>
    </oc>
    <nc r="G44"/>
  </rcc>
  <rcc rId="4787" sId="1">
    <oc r="G56">
      <f>D56/F56*100</f>
    </oc>
    <nc r="G56"/>
  </rcc>
  <rcc rId="4788" sId="1">
    <oc r="G63">
      <f>D63/F63*100</f>
    </oc>
    <nc r="G63"/>
  </rcc>
  <rcc rId="4789" sId="1">
    <oc r="G69">
      <f>D69/F69*100</f>
    </oc>
    <nc r="G69"/>
  </rcc>
  <rcc rId="4790" sId="1">
    <oc r="G75">
      <f>D75/F75*100</f>
    </oc>
    <nc r="G75"/>
  </rcc>
  <rcc rId="4791" sId="1">
    <oc r="G76">
      <f>D76/F76*100</f>
    </oc>
    <nc r="G76"/>
  </rcc>
  <rcc rId="4792" sId="1">
    <oc r="G78">
      <f>D78/F78*100</f>
    </oc>
    <nc r="G78"/>
  </rcc>
  <rcc rId="4793" sId="1">
    <oc r="G79">
      <f>D79/F79*100</f>
    </oc>
    <nc r="G79"/>
  </rcc>
  <rcc rId="4794" sId="1">
    <oc r="G81">
      <f>D81/F81*100</f>
    </oc>
    <nc r="G81"/>
  </rcc>
  <rcc rId="4795" sId="1">
    <oc r="G84">
      <f>D84/F84*100</f>
    </oc>
    <nc r="G84"/>
  </rcc>
  <rcc rId="4796" sId="1">
    <oc r="G87">
      <f>D87/F87*100</f>
    </oc>
    <nc r="G87"/>
  </rcc>
  <rcc rId="4797" sId="1">
    <oc r="G90">
      <f>D90/F90*100</f>
    </oc>
    <nc r="G90"/>
  </rcc>
  <rcc rId="4798" sId="1">
    <oc r="G91">
      <f>D91/F91*100</f>
    </oc>
    <nc r="G91"/>
  </rcc>
  <rcc rId="4799" sId="1">
    <oc r="G92">
      <f>D92/F92*100</f>
    </oc>
    <nc r="G92"/>
  </rcc>
  <rcc rId="4800" sId="1">
    <oc r="G93">
      <f>D93/F93*100</f>
    </oc>
    <nc r="G93"/>
  </rcc>
  <rcc rId="4801" sId="1">
    <oc r="G99">
      <f>D99/F99*100</f>
    </oc>
    <nc r="G99"/>
  </rcc>
  <rcc rId="4802" sId="1">
    <oc r="G100">
      <f>D100/F100*100</f>
    </oc>
    <nc r="G100"/>
  </rcc>
  <rcc rId="4803" sId="1">
    <oc r="G103">
      <f>D103/F103*100</f>
    </oc>
    <nc r="G103"/>
  </rcc>
  <rcc rId="4804" sId="1">
    <oc r="G113">
      <f>D113/F113*100</f>
    </oc>
    <nc r="G113"/>
  </rcc>
  <rcc rId="4805" sId="1">
    <oc r="G122">
      <f>D122/F122*100</f>
    </oc>
    <nc r="G122"/>
  </rcc>
  <rcc rId="4806" sId="1">
    <oc r="G126">
      <f>D126/F126*100</f>
    </oc>
    <nc r="G126"/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09" sId="1" numFmtId="4">
    <oc r="E16">
      <v>0</v>
    </oc>
    <nc r="E16"/>
  </rcc>
  <rcc rId="4810" sId="1" numFmtId="4">
    <oc r="E27">
      <v>0</v>
    </oc>
    <nc r="E27"/>
  </rcc>
  <rcc rId="4811" sId="1" numFmtId="4">
    <oc r="E36">
      <v>0</v>
    </oc>
    <nc r="E36"/>
  </rcc>
  <rcc rId="4812" sId="1" numFmtId="4">
    <oc r="E37">
      <v>0</v>
    </oc>
    <nc r="E37"/>
  </rcc>
  <rcc rId="4813" sId="1" numFmtId="4">
    <oc r="E38">
      <v>0</v>
    </oc>
    <nc r="E38"/>
  </rcc>
  <rcc rId="4814" sId="1" numFmtId="4">
    <oc r="E48">
      <v>0</v>
    </oc>
    <nc r="E48"/>
  </rcc>
  <rcc rId="4815" sId="1" numFmtId="4">
    <oc r="E50">
      <v>0</v>
    </oc>
    <nc r="E50"/>
  </rcc>
  <rcc rId="4816" sId="1" numFmtId="4">
    <oc r="E55">
      <v>0</v>
    </oc>
    <nc r="E55"/>
  </rcc>
  <rcc rId="4817" sId="1" numFmtId="4">
    <oc r="E56">
      <v>0</v>
    </oc>
    <nc r="E56"/>
  </rcc>
  <rcc rId="4818" sId="1" numFmtId="4">
    <oc r="E63">
      <v>0</v>
    </oc>
    <nc r="E63"/>
  </rcc>
  <rcc rId="4819" sId="1" numFmtId="4">
    <oc r="E65">
      <v>0</v>
    </oc>
    <nc r="E65"/>
  </rcc>
  <rcc rId="4820" sId="1" numFmtId="4">
    <oc r="E69">
      <v>0</v>
    </oc>
    <nc r="E69"/>
  </rcc>
  <rcc rId="4821" sId="1" numFmtId="4">
    <oc r="E74">
      <v>0</v>
    </oc>
    <nc r="E74"/>
  </rcc>
  <rcc rId="4822" sId="1" numFmtId="4">
    <oc r="E80">
      <v>0</v>
    </oc>
    <nc r="E80"/>
  </rcc>
  <rcc rId="4823" sId="1" numFmtId="4">
    <oc r="E82">
      <v>0</v>
    </oc>
    <nc r="E82"/>
  </rcc>
  <rcc rId="4824" sId="1" numFmtId="4">
    <oc r="E83">
      <v>0</v>
    </oc>
    <nc r="E83"/>
  </rcc>
  <rcc rId="4825" sId="1" numFmtId="4">
    <oc r="E84">
      <v>0</v>
    </oc>
    <nc r="E84"/>
  </rcc>
  <rcc rId="4826" sId="1" numFmtId="4">
    <oc r="E85">
      <v>0</v>
    </oc>
    <nc r="E85"/>
  </rcc>
  <rcc rId="4827" sId="1" numFmtId="4">
    <oc r="E86">
      <v>0</v>
    </oc>
    <nc r="E86"/>
  </rcc>
  <rcc rId="4828" sId="1" numFmtId="4">
    <oc r="E87">
      <v>0</v>
    </oc>
    <nc r="E87"/>
  </rcc>
  <rcc rId="4829" sId="1" numFmtId="4">
    <oc r="E92">
      <v>0</v>
    </oc>
    <nc r="E92"/>
  </rcc>
  <rcc rId="4830" sId="1" numFmtId="4">
    <oc r="E93">
      <v>0</v>
    </oc>
    <nc r="E93"/>
  </rcc>
  <rcc rId="4831" sId="1" numFmtId="4">
    <oc r="E122">
      <v>0</v>
    </oc>
    <nc r="E122"/>
  </rcc>
  <rcc rId="4832" sId="1" numFmtId="4">
    <oc r="E123">
      <v>0</v>
    </oc>
    <nc r="E123"/>
  </rcc>
  <rcc rId="4833" sId="1" numFmtId="4">
    <oc r="E125">
      <v>0</v>
    </oc>
    <nc r="E125"/>
  </rcc>
  <rcc rId="4834" sId="1" numFmtId="4">
    <oc r="E126">
      <v>0</v>
    </oc>
    <nc r="E126"/>
  </rcc>
  <rcc rId="4835" sId="1" numFmtId="4">
    <oc r="E129">
      <v>0</v>
    </oc>
    <nc r="E129"/>
  </rcc>
  <rcc rId="4836" sId="1" numFmtId="4">
    <oc r="E130">
      <v>0</v>
    </oc>
    <nc r="E130"/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37" sId="1">
    <nc r="C213">
      <v>-46394.3</v>
    </nc>
  </rcc>
  <rcc rId="4838" sId="1">
    <nc r="D213">
      <v>10315.6</v>
    </nc>
  </rcc>
  <rfmt sheetId="1" sqref="C213:E213">
    <dxf>
      <numFmt numFmtId="165" formatCode="#,##0.0"/>
    </dxf>
  </rfmt>
  <rcc rId="4839" sId="1">
    <nc r="F213">
      <v>23610.400000000001</v>
    </nc>
  </rcc>
  <rfmt sheetId="1" sqref="F213">
    <dxf>
      <numFmt numFmtId="165" formatCode="#,##0.0"/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0" sId="1" numFmtId="4">
    <nc r="F44">
      <v>0</v>
    </nc>
  </rcc>
  <rcc rId="4841" sId="1" numFmtId="4">
    <nc r="F90">
      <v>0</v>
    </nc>
  </rcc>
  <rcc rId="4842" sId="1" numFmtId="4">
    <nc r="F91">
      <v>0</v>
    </nc>
  </rcc>
  <rcc rId="4843" sId="1" numFmtId="4">
    <nc r="F99">
      <v>0</v>
    </nc>
  </rcc>
  <rcc rId="4844" sId="1" numFmtId="4">
    <nc r="C122">
      <v>0</v>
    </nc>
  </rcc>
  <rcc rId="4845" sId="1" numFmtId="4">
    <nc r="D122">
      <v>0</v>
    </nc>
  </rcc>
  <rcc rId="4846" sId="1" numFmtId="4">
    <nc r="F122">
      <v>0</v>
    </nc>
  </rcc>
  <rcc rId="4847" sId="1" numFmtId="4">
    <nc r="C123">
      <v>0</v>
    </nc>
  </rcc>
  <rcc rId="4848" sId="1" numFmtId="4">
    <nc r="D123">
      <v>0</v>
    </nc>
  </rcc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ДЧБ!$122:$122</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52" sId="1" numFmtId="4">
    <oc r="C137">
      <v>1351</v>
    </oc>
    <nc r="C137">
      <v>1305</v>
    </nc>
  </rcc>
  <rcc rId="4853" sId="1" numFmtId="4">
    <oc r="C139">
      <v>40875</v>
    </oc>
    <nc r="C139">
      <v>40558.300000000003</v>
    </nc>
  </rcc>
  <rcc rId="4854" sId="1" numFmtId="4">
    <oc r="D139">
      <v>27147.1</v>
    </oc>
    <nc r="D139">
      <v>26953.4</v>
    </nc>
  </rcc>
  <rcc rId="4855" sId="1" numFmtId="4">
    <oc r="C140">
      <v>571.79999999999995</v>
    </oc>
    <nc r="C140">
      <v>670.9</v>
    </nc>
  </rcc>
  <rcc rId="4856" sId="1" numFmtId="4">
    <oc r="D140">
      <v>531.29999999999995</v>
    </oc>
    <nc r="D140">
      <v>595.20000000000005</v>
    </nc>
  </rcc>
  <rcc rId="4857" sId="1" numFmtId="4">
    <oc r="C143">
      <v>9389.7999999999993</v>
    </oc>
    <nc r="C143">
      <v>9378.7000000000007</v>
    </nc>
  </rcc>
  <rcc rId="4858" sId="1" numFmtId="4">
    <oc r="D143">
      <v>5658</v>
    </oc>
    <nc r="D143">
      <v>5656.8</v>
    </nc>
  </rcc>
  <rfmt sheetId="1" sqref="C147:D148">
    <dxf>
      <fill>
        <patternFill>
          <bgColor theme="0"/>
        </patternFill>
      </fill>
    </dxf>
  </rfmt>
  <rcc rId="4859" sId="1" numFmtId="4">
    <oc r="D149">
      <v>1620.3</v>
    </oc>
    <nc r="D149">
      <v>1941.5</v>
    </nc>
  </rcc>
  <rfmt sheetId="1" sqref="C149:D149">
    <dxf>
      <fill>
        <patternFill>
          <bgColor theme="0"/>
        </patternFill>
      </fill>
    </dxf>
  </rfmt>
  <rcc rId="4860" sId="1" numFmtId="4">
    <oc r="C150">
      <v>3058.4</v>
    </oc>
    <nc r="C150">
      <v>3026.4</v>
    </nc>
  </rcc>
  <rcc rId="4861" sId="1" numFmtId="4">
    <oc r="D150">
      <v>1458.4</v>
    </oc>
    <nc r="D150">
      <v>1695.5</v>
    </nc>
  </rcc>
  <rfmt sheetId="1" sqref="C150:D150">
    <dxf>
      <fill>
        <patternFill>
          <bgColor theme="0"/>
        </patternFill>
      </fill>
    </dxf>
  </rfmt>
  <rcc rId="4862" sId="1" numFmtId="4">
    <oc r="C151">
      <v>67773.2</v>
    </oc>
    <nc r="C151">
      <v>66379.399999999994</v>
    </nc>
  </rcc>
  <rcc rId="4863" sId="1" numFmtId="4">
    <oc r="D151">
      <v>34619.699999999997</v>
    </oc>
    <nc r="D151">
      <v>42120.4</v>
    </nc>
  </rcc>
  <rcc rId="4864" sId="1" numFmtId="4">
    <oc r="C152">
      <v>44865.1</v>
    </oc>
    <nc r="C152">
      <v>43655.199999999997</v>
    </nc>
  </rcc>
  <rcc rId="4865" sId="1" numFmtId="4">
    <oc r="D152">
      <v>24550.9</v>
    </oc>
    <nc r="D152">
      <v>30457.4</v>
    </nc>
  </rcc>
  <rfmt sheetId="1" sqref="C151:D152">
    <dxf>
      <fill>
        <patternFill>
          <bgColor theme="0"/>
        </patternFill>
      </fill>
    </dxf>
  </rfmt>
  <rcc rId="4866" sId="1" numFmtId="4">
    <oc r="C153">
      <v>15002.5</v>
    </oc>
    <nc r="C153">
      <v>15015.1</v>
    </nc>
  </rcc>
  <rcc rId="4867" sId="1" numFmtId="4">
    <oc r="D153">
      <v>7567.9</v>
    </oc>
    <nc r="D153">
      <v>8906.6</v>
    </nc>
  </rcc>
  <rcc rId="4868" sId="1" numFmtId="4">
    <oc r="D154">
      <v>7461.6</v>
    </oc>
    <nc r="D154">
      <v>8716.5</v>
    </nc>
  </rcc>
  <rfmt sheetId="1" sqref="C153:D154">
    <dxf>
      <fill>
        <patternFill>
          <bgColor theme="0"/>
        </patternFill>
      </fill>
    </dxf>
  </rfmt>
  <rcc rId="4869" sId="1" numFmtId="4">
    <oc r="C147">
      <v>76559.5</v>
    </oc>
    <nc r="C147">
      <f>68438.8+7160.6</f>
    </nc>
  </rcc>
  <rcc rId="4870" sId="1" numFmtId="4">
    <oc r="D147">
      <v>40881.599999999999</v>
    </oc>
    <nc r="D147">
      <f>44183.8+5937.5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33:E154" start="0" length="2147483647">
    <dxf>
      <font>
        <color theme="1"/>
      </font>
    </dxf>
  </rfmt>
  <rcc rId="4871" sId="1" odxf="1" dxf="1">
    <oc r="E133">
      <f>E134+E136+E138+E142+E145+E146+E144+E140</f>
    </oc>
    <nc r="E133">
      <f>D133/C133*100</f>
    </nc>
    <odxf>
      <font>
        <b/>
        <color theme="1"/>
        <name val="Times New Roman"/>
        <scheme val="none"/>
      </font>
    </odxf>
    <ndxf>
      <font>
        <b val="0"/>
        <color theme="1"/>
        <name val="Times New Roman"/>
        <scheme val="none"/>
      </font>
    </ndxf>
  </rcc>
  <rcc rId="4872" sId="1" numFmtId="4">
    <oc r="C157">
      <v>7390.4</v>
    </oc>
    <nc r="C157">
      <v>7386.9</v>
    </nc>
  </rcc>
  <rcc rId="4873" sId="1" numFmtId="4">
    <oc r="D157">
      <v>1693.4</v>
    </oc>
    <nc r="D157">
      <v>1848.2</v>
    </nc>
  </rcc>
  <rfmt sheetId="1" sqref="C157:E157" start="0" length="2147483647">
    <dxf>
      <font>
        <color theme="1"/>
      </font>
    </dxf>
  </rfmt>
  <rcc rId="4874" sId="1" numFmtId="4">
    <oc r="C158">
      <v>1092.8</v>
    </oc>
    <nc r="C158">
      <v>1088</v>
    </nc>
  </rcc>
  <rcc rId="4875" sId="1" numFmtId="4">
    <oc r="D158">
      <v>392.8</v>
    </oc>
    <nc r="D158">
      <v>521.20000000000005</v>
    </nc>
  </rcc>
  <rfmt sheetId="1" sqref="C158:E158" start="0" length="2147483647">
    <dxf>
      <font>
        <color theme="1"/>
      </font>
    </dxf>
  </rfmt>
  <rcc rId="4876" sId="1" numFmtId="4">
    <oc r="D159">
      <v>3947.7</v>
    </oc>
    <nc r="D159">
      <v>4661.2</v>
    </nc>
  </rcc>
  <rfmt sheetId="1" sqref="C159:E159" start="0" length="2147483647">
    <dxf>
      <font>
        <color theme="1"/>
      </font>
    </dxf>
  </rfmt>
  <rcc rId="4877" sId="1" numFmtId="4">
    <oc r="C160">
      <v>5238.8999999999996</v>
    </oc>
    <nc r="C160">
      <v>5211</v>
    </nc>
  </rcc>
  <rcc rId="4878" sId="1" numFmtId="4">
    <oc r="D160">
      <v>2966</v>
    </oc>
    <nc r="D160">
      <v>3553.4</v>
    </nc>
  </rcc>
  <rfmt sheetId="1" sqref="C160:E160" start="0" length="2147483647">
    <dxf>
      <font>
        <color theme="1"/>
      </font>
    </dxf>
  </rfmt>
  <rfmt sheetId="1" sqref="C156:E156" start="0" length="2147483647">
    <dxf>
      <font>
        <color theme="1"/>
      </font>
    </dxf>
  </rfmt>
  <rfmt sheetId="1" sqref="C155:E155" start="0" length="2147483647">
    <dxf>
      <font>
        <color theme="1"/>
      </font>
    </dxf>
  </rfmt>
  <rcc rId="4879" sId="1" numFmtId="4">
    <oc r="C162">
      <v>378</v>
    </oc>
    <nc r="C162">
      <v>406.2</v>
    </nc>
  </rcc>
  <rcc rId="4880" sId="1" numFmtId="4">
    <oc r="D162">
      <v>64</v>
    </oc>
    <nc r="D162">
      <v>72.5</v>
    </nc>
  </rcc>
  <rfmt sheetId="1" sqref="C162:E162" start="0" length="2147483647">
    <dxf>
      <font>
        <color theme="1"/>
      </font>
    </dxf>
  </rfmt>
  <rcc rId="4881" sId="1" numFmtId="4">
    <oc r="C164">
      <v>108707.1</v>
    </oc>
    <nc r="C164">
      <v>108185.60000000001</v>
    </nc>
  </rcc>
  <rcc rId="4882" sId="1" numFmtId="4">
    <oc r="D164">
      <v>24415.5</v>
    </oc>
    <nc r="D164">
      <v>28002.2</v>
    </nc>
  </rcc>
  <rfmt sheetId="1" sqref="C164:E164" start="0" length="2147483647">
    <dxf>
      <font>
        <color theme="1"/>
      </font>
    </dxf>
  </rfmt>
  <rfmt sheetId="1" sqref="C166:E166" start="0" length="2147483647">
    <dxf>
      <font>
        <color theme="1"/>
      </font>
    </dxf>
  </rfmt>
  <rcc rId="4883" sId="1" odxf="1" dxf="1">
    <nc r="E166">
      <f>D166/C166*100</f>
    </nc>
    <odxf>
      <font>
        <color theme="1"/>
        <name val="Times New Roman"/>
        <scheme val="none"/>
      </font>
    </odxf>
    <ndxf>
      <font>
        <color rgb="FFFF0000"/>
        <name val="Times New Roman"/>
        <scheme val="none"/>
      </font>
    </ndxf>
  </rcc>
  <rcc rId="4884" sId="1" numFmtId="4">
    <oc r="C165">
      <v>19054.5</v>
    </oc>
    <nc r="C165">
      <v>19049.5</v>
    </nc>
  </rcc>
  <rcc rId="4885" sId="1" numFmtId="4">
    <oc r="D165">
      <v>10462.6</v>
    </oc>
    <nc r="D165">
      <v>12309.1</v>
    </nc>
  </rcc>
  <rfmt sheetId="1" sqref="C163:E165" start="0" length="2147483647">
    <dxf>
      <font>
        <color theme="1"/>
      </font>
    </dxf>
  </rfmt>
  <rfmt sheetId="1" sqref="C161:E161" start="0" length="2147483647">
    <dxf>
      <font>
        <color theme="1"/>
      </font>
    </dxf>
  </rfmt>
  <rcc rId="4886" sId="1" numFmtId="4">
    <oc r="C168">
      <v>28465</v>
    </oc>
    <nc r="C168">
      <v>28464</v>
    </nc>
  </rcc>
  <rcc rId="4887" sId="1" numFmtId="4">
    <oc r="D168">
      <v>15008.6</v>
    </oc>
    <nc r="D168">
      <v>18107.2</v>
    </nc>
  </rcc>
  <rfmt sheetId="1" sqref="C168:E168" start="0" length="2147483647">
    <dxf>
      <font>
        <color theme="1"/>
      </font>
    </dxf>
  </rfmt>
  <rcc rId="4888" sId="1" numFmtId="4">
    <oc r="C169">
      <v>660</v>
    </oc>
    <nc r="C169">
      <v>801.9</v>
    </nc>
  </rcc>
  <rcc rId="4889" sId="1" numFmtId="4">
    <oc r="D169">
      <v>307.2</v>
    </oc>
    <nc r="D169">
      <v>451.3</v>
    </nc>
  </rcc>
  <rfmt sheetId="1" sqref="C169:E169" start="0" length="2147483647">
    <dxf>
      <font>
        <color theme="1"/>
      </font>
    </dxf>
  </rfmt>
  <rcc rId="4890" sId="1" numFmtId="4">
    <oc r="D170">
      <v>16907.900000000001</v>
    </oc>
    <nc r="D170">
      <v>18895.2</v>
    </nc>
  </rcc>
  <rfmt sheetId="1" sqref="C170:E170" start="0" length="2147483647">
    <dxf>
      <font>
        <color theme="1"/>
      </font>
    </dxf>
  </rfmt>
  <rcc rId="4891" sId="1" numFmtId="4">
    <oc r="C171">
      <v>98458.1</v>
    </oc>
    <nc r="C171">
      <v>98772.5</v>
    </nc>
  </rcc>
  <rcc rId="4892" sId="1" numFmtId="4">
    <oc r="D171">
      <v>32036.6</v>
    </oc>
    <nc r="D171">
      <v>34510.5</v>
    </nc>
  </rcc>
  <rfmt sheetId="1" sqref="C171:E171" start="0" length="2147483647">
    <dxf>
      <font>
        <color theme="1"/>
      </font>
    </dxf>
  </rfmt>
  <rcc rId="4893" sId="1" numFmtId="4">
    <oc r="C172">
      <v>10507.4</v>
    </oc>
    <nc r="C172">
      <v>10502.4</v>
    </nc>
  </rcc>
  <rcc rId="4894" sId="1" numFmtId="4">
    <oc r="D172">
      <v>5241.5</v>
    </oc>
    <nc r="D172">
      <v>6448.5</v>
    </nc>
  </rcc>
  <rcc rId="4895" sId="1" numFmtId="4">
    <oc r="C173">
      <v>9624.2000000000007</v>
    </oc>
    <nc r="C173">
      <v>9623.2000000000007</v>
    </nc>
  </rcc>
  <rcc rId="4896" sId="1" numFmtId="4">
    <oc r="D173">
      <v>4768.7</v>
    </oc>
    <nc r="D173">
      <v>5929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72:E173" start="0" length="2147483647">
    <dxf>
      <font>
        <color theme="1"/>
      </font>
    </dxf>
  </rfmt>
  <rcc rId="4897" sId="1" numFmtId="4">
    <oc r="C172">
      <v>10502.4</v>
    </oc>
    <nc r="C172">
      <v>10502.3</v>
    </nc>
  </rcc>
  <rfmt sheetId="1" sqref="C167:E167" start="0" length="2147483647">
    <dxf>
      <font>
        <color theme="1"/>
      </font>
    </dxf>
  </rfmt>
  <rcc rId="4898" sId="1" numFmtId="4">
    <oc r="C175">
      <v>478.8</v>
    </oc>
    <nc r="C175">
      <v>0</v>
    </nc>
  </rcc>
  <rfmt sheetId="1" sqref="C174:E175" start="0" length="2147483647">
    <dxf>
      <font>
        <color theme="1"/>
      </font>
    </dxf>
  </rfmt>
  <rfmt sheetId="1" sqref="E174" start="0" length="0">
    <dxf>
      <font>
        <b/>
        <color rgb="FFFF0000"/>
        <name val="Times New Roman"/>
        <scheme val="none"/>
      </font>
    </dxf>
  </rfmt>
  <rfmt sheetId="1" sqref="E175" start="0" length="0">
    <dxf>
      <font>
        <b/>
        <color rgb="FFFF0000"/>
        <name val="Times New Roman"/>
        <scheme val="none"/>
      </font>
    </dxf>
  </rfmt>
  <rcc rId="4899" sId="1" numFmtId="4">
    <nc r="E174">
      <v>0</v>
    </nc>
  </rcc>
  <rcc rId="4900" sId="1" numFmtId="4">
    <nc r="E175">
      <v>0</v>
    </nc>
  </rcc>
  <rcc rId="4901" sId="1" numFmtId="4">
    <oc r="C178">
      <v>302081.2</v>
    </oc>
    <nc r="C178">
      <v>305103.09999999998</v>
    </nc>
  </rcc>
  <rcc rId="4902" sId="1" numFmtId="4">
    <oc r="D178">
      <v>159492.79999999999</v>
    </oc>
    <nc r="D178">
      <v>185028.5</v>
    </nc>
  </rcc>
  <rcc rId="4903" sId="1" numFmtId="4">
    <oc r="C179">
      <v>488340.6</v>
    </oc>
    <nc r="C179">
      <v>488354.7</v>
    </nc>
  </rcc>
  <rcc rId="4904" sId="1" numFmtId="4">
    <oc r="D179">
      <v>291931.2</v>
    </oc>
    <nc r="D179">
      <v>328743</v>
    </nc>
  </rcc>
  <rcc rId="4905" sId="1" numFmtId="4">
    <oc r="C180">
      <v>62528.9</v>
    </oc>
    <nc r="C180">
      <v>62529.1</v>
    </nc>
  </rcc>
  <rcc rId="4906" sId="1" numFmtId="4">
    <oc r="D181">
      <v>88.7</v>
    </oc>
    <nc r="D181">
      <v>105.8</v>
    </nc>
  </rcc>
  <rcc rId="4907" sId="1" numFmtId="4">
    <oc r="D182">
      <v>14606.5</v>
    </oc>
    <nc r="D182">
      <v>18896.400000000001</v>
    </nc>
  </rcc>
  <rcc rId="4908" sId="1" numFmtId="4">
    <oc r="C183">
      <v>26204.7</v>
    </oc>
    <nc r="C183">
      <v>25954.7</v>
    </nc>
  </rcc>
  <rcc rId="4909" sId="1" numFmtId="4">
    <oc r="D183">
      <v>12997.8</v>
    </oc>
    <nc r="D183">
      <v>16387.8</v>
    </nc>
  </rcc>
  <rfmt sheetId="1" sqref="C178:E183" start="0" length="2147483647">
    <dxf>
      <font>
        <color theme="1"/>
      </font>
    </dxf>
  </rfmt>
  <rcc rId="4910" sId="1" numFmtId="4">
    <oc r="C177">
      <v>686644.9</v>
    </oc>
    <nc r="C177">
      <v>689204.7</v>
    </nc>
  </rcc>
  <rcc rId="4911" sId="1" numFmtId="4">
    <oc r="D177">
      <v>422986.9</v>
    </oc>
    <nc r="D177">
      <v>477813.2</v>
    </nc>
  </rcc>
  <rfmt sheetId="1" sqref="C177:E177" start="0" length="2147483647">
    <dxf>
      <font>
        <color theme="1"/>
      </font>
    </dxf>
  </rfmt>
  <rcc rId="4912" sId="1" numFmtId="4">
    <oc r="C181">
      <v>127.2</v>
    </oc>
    <nc r="C181">
      <v>153.5</v>
    </nc>
  </rcc>
  <rcc rId="4913" sId="1" numFmtId="4">
    <oc r="C182">
      <v>29275.9</v>
    </oc>
    <nc r="C182">
      <v>29446.400000000001</v>
    </nc>
  </rcc>
  <rcc rId="4914" sId="1" numFmtId="4">
    <oc r="D180">
      <v>33660.400000000001</v>
    </oc>
    <nc r="D180">
      <v>37540.199999999997</v>
    </nc>
  </rcc>
  <rfmt sheetId="1" sqref="C176:E176" start="0" length="2147483647">
    <dxf>
      <font>
        <color theme="1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98:F100" start="0" length="2147483647">
    <dxf>
      <font>
        <color auto="1"/>
      </font>
    </dxf>
  </rfmt>
  <rfmt sheetId="1" sqref="F101" start="0" length="2147483647">
    <dxf>
      <font>
        <color auto="1"/>
      </font>
    </dxf>
  </rfmt>
  <rfmt sheetId="1" sqref="F102" start="0" length="2147483647">
    <dxf>
      <font>
        <color auto="1"/>
      </font>
    </dxf>
  </rfmt>
  <rfmt sheetId="1" sqref="F103" start="0" length="2147483647">
    <dxf>
      <font>
        <color auto="1"/>
      </font>
    </dxf>
  </rfmt>
  <rcc rId="5099" sId="1" numFmtId="4">
    <oc r="F104">
      <v>401.2</v>
    </oc>
    <nc r="F104">
      <v>515.79999999999995</v>
    </nc>
  </rcc>
  <rfmt sheetId="1" sqref="F104" start="0" length="2147483647">
    <dxf>
      <font>
        <color auto="1"/>
      </font>
    </dxf>
  </rfmt>
  <rfmt sheetId="1" sqref="F105" start="0" length="2147483647">
    <dxf>
      <font>
        <color auto="1"/>
      </font>
    </dxf>
  </rfmt>
  <rfmt sheetId="1" sqref="F106" start="0" length="2147483647">
    <dxf>
      <font>
        <color auto="1"/>
      </font>
    </dxf>
  </rfmt>
  <rcc rId="5100" sId="1" numFmtId="4">
    <oc r="F107">
      <v>88776.6</v>
    </oc>
    <nc r="F107">
      <v>102146.7</v>
    </nc>
  </rcc>
  <rfmt sheetId="1" sqref="F107:F110" start="0" length="2147483647">
    <dxf>
      <font>
        <color auto="1"/>
      </font>
    </dxf>
  </rfmt>
  <rfmt sheetId="1" sqref="F111:F112" start="0" length="2147483647">
    <dxf>
      <font>
        <color auto="1"/>
      </font>
    </dxf>
  </rfmt>
  <rcc rId="5101" sId="1" numFmtId="4">
    <oc r="F113">
      <v>586.20000000000005</v>
    </oc>
    <nc r="F113">
      <v>659.3</v>
    </nc>
  </rcc>
  <rfmt sheetId="1" sqref="F113" start="0" length="2147483647">
    <dxf>
      <font>
        <color auto="1"/>
      </font>
    </dxf>
  </rfmt>
  <rcc rId="5102" sId="1" numFmtId="4">
    <oc r="F114">
      <v>315.39999999999998</v>
    </oc>
    <nc r="F114">
      <v>315.5</v>
    </nc>
  </rcc>
  <rfmt sheetId="1" sqref="F114" start="0" length="2147483647">
    <dxf>
      <font>
        <color auto="1"/>
      </font>
    </dxf>
  </rfmt>
  <rcc rId="5103" sId="1" numFmtId="4">
    <oc r="F115">
      <v>12400</v>
    </oc>
    <nc r="F115">
      <v>13400</v>
    </nc>
  </rcc>
  <rcc rId="5104" sId="1" numFmtId="4">
    <oc r="F116">
      <v>7600</v>
    </oc>
    <nc r="F116">
      <v>8600</v>
    </nc>
  </rcc>
  <rfmt sheetId="1" sqref="F115:F117" start="0" length="2147483647">
    <dxf>
      <font>
        <color auto="1"/>
      </font>
    </dxf>
  </rfmt>
  <rcc rId="5105" sId="1" numFmtId="4">
    <oc r="F108">
      <v>263349.90000000002</v>
    </oc>
    <nc r="F108">
      <f>283622.7+300</f>
    </nc>
  </rcc>
  <rcc rId="5106" sId="1" numFmtId="4">
    <oc r="F119">
      <v>300</v>
    </oc>
    <nc r="F119"/>
  </rcc>
  <rrc rId="5107" sId="1" ref="A119:XFD119" action="deleteRow">
    <undo index="41" exp="ref" v="1" dr="F119" r="F97" sId="1"/>
    <undo index="0" exp="area" ref3D="1" dr="$A$137:$XFD$137" dn="Z_18A44355_9B01_4B30_A21D_D58AB6C16BB3_.wvu.Rows" sId="1"/>
    <undo index="2" exp="area" ref3D="1" dr="$A$121:$XFD$122" dn="Z_88127E63_12D7_4F66_B662_AB9F1540D418_.wvu.Rows" sId="1"/>
    <rfmt sheetId="1" xfDxf="1" sqref="A119:XFD119" start="0" length="0">
      <dxf>
        <font>
          <color theme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</dxf>
    </rfmt>
    <rfmt sheetId="1" sqref="A119" start="0" length="0">
      <dxf>
        <font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19" t="inlineStr">
        <is>
          <t>Субвенции на финансовое обеспечение мероприятий Федеральной целевой программы развития образования на 2016 - 2020 годы (мероприятие 2.4.)</t>
        </is>
      </nc>
      <ndxf>
        <font>
          <color theme="1"/>
          <name val="Times New Roman"/>
          <scheme val="none"/>
        </font>
        <numFmt numFmtId="164" formatCode="?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19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9">
        <v>0</v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9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9" start="0" length="0">
      <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19">
        <f>D119/F119*100</f>
      </nc>
      <ndxf>
        <font>
          <color rgb="FFFF0000"/>
          <name val="Times New Roman"/>
          <scheme val="none"/>
        </font>
        <numFmt numFmtId="165" formatCode="#,##0.0"/>
        <fill>
          <patternFill patternType="none">
            <bgColor indexed="65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9" start="0" length="0">
      <dxf>
        <font>
          <color rgb="FFFF0000"/>
          <name val="Times New Roman"/>
          <scheme val="none"/>
        </font>
      </dxf>
    </rfmt>
  </rr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5" sId="1" numFmtId="4">
    <oc r="C186">
      <v>108691.6</v>
    </oc>
    <nc r="C186">
      <v>106942.7</v>
    </nc>
  </rcc>
  <rcc rId="4916" sId="1" numFmtId="4">
    <oc r="D186">
      <v>57799.5</v>
    </oc>
    <nc r="D186">
      <v>66837.2</v>
    </nc>
  </rcc>
  <rfmt sheetId="1" sqref="C186:E186" start="0" length="2147483647">
    <dxf>
      <font>
        <color theme="1"/>
      </font>
    </dxf>
  </rfmt>
  <rfmt sheetId="1" sqref="C184:E184" start="0" length="2147483647">
    <dxf>
      <font>
        <color theme="1"/>
      </font>
    </dxf>
  </rfmt>
  <rcc rId="4917" sId="1" numFmtId="4">
    <oc r="C185">
      <v>70122</v>
    </oc>
    <nc r="C185">
      <v>69010</v>
    </nc>
  </rcc>
  <rcc rId="4918" sId="1" numFmtId="4">
    <oc r="D185">
      <v>38956</v>
    </oc>
    <nc r="D185">
      <v>44747.8</v>
    </nc>
  </rcc>
  <rfmt sheetId="1" sqref="C185:E185" start="0" length="2147483647">
    <dxf>
      <font>
        <color theme="1"/>
      </font>
    </dxf>
  </rfmt>
  <rfmt sheetId="1" sqref="C187:E188" start="0" length="2147483647">
    <dxf>
      <font>
        <color theme="1"/>
      </font>
    </dxf>
  </rfmt>
  <rcc rId="4919" sId="1" numFmtId="4">
    <nc r="E187">
      <v>0</v>
    </nc>
  </rcc>
  <rcc rId="4920" sId="1" numFmtId="4">
    <nc r="E188">
      <v>0</v>
    </nc>
  </rcc>
  <rcc rId="4921" sId="1" numFmtId="4">
    <oc r="D191">
      <v>4386.8999999999996</v>
    </oc>
    <nc r="D191">
      <v>5021.3999999999996</v>
    </nc>
  </rcc>
  <rfmt sheetId="1" sqref="C191:E191" start="0" length="2147483647">
    <dxf>
      <font>
        <color theme="1"/>
      </font>
    </dxf>
  </rfmt>
  <rcc rId="4922" sId="1" numFmtId="4">
    <oc r="C192">
      <v>47383.1</v>
    </oc>
    <nc r="C192">
      <v>47542</v>
    </nc>
  </rcc>
  <rcc rId="4923" sId="1" numFmtId="4">
    <oc r="D192">
      <v>30291.1</v>
    </oc>
    <nc r="D192">
      <v>35611.9</v>
    </nc>
  </rcc>
  <rcc rId="4924" sId="1" numFmtId="4">
    <oc r="D193">
      <v>19737.900000000001</v>
    </oc>
    <nc r="D193">
      <v>22071</v>
    </nc>
  </rcc>
  <rcc rId="4925" sId="1" numFmtId="4">
    <oc r="D194">
      <v>3828.3</v>
    </oc>
    <nc r="D194">
      <v>4605.7</v>
    </nc>
  </rcc>
  <rfmt sheetId="1" sqref="C192:E194" start="0" length="2147483647">
    <dxf>
      <font>
        <color theme="1"/>
      </font>
    </dxf>
  </rfmt>
  <rcc rId="4926" sId="1" numFmtId="4">
    <oc r="C190">
      <v>4857.7</v>
    </oc>
    <nc r="C190">
      <v>4854.8999999999996</v>
    </nc>
  </rcc>
  <rcc rId="4927" sId="1" numFmtId="4">
    <oc r="D190">
      <v>2861</v>
    </oc>
    <nc r="D190">
      <v>3637.2</v>
    </nc>
  </rcc>
  <rfmt sheetId="1" sqref="C190:E190" start="0" length="2147483647">
    <dxf>
      <font>
        <color theme="1"/>
      </font>
    </dxf>
  </rfmt>
  <rfmt sheetId="1" sqref="C189:E189" start="0" length="2147483647">
    <dxf>
      <font>
        <color theme="1"/>
      </font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8" sId="1" numFmtId="4">
    <oc r="C198">
      <v>22519.7</v>
    </oc>
    <nc r="C198">
      <v>22663.7</v>
    </nc>
  </rcc>
  <rcc rId="4929" sId="1" numFmtId="4">
    <oc r="D198">
      <v>9897.6</v>
    </oc>
    <nc r="D198">
      <v>11406.8</v>
    </nc>
  </rcc>
  <rfmt sheetId="1" sqref="C197:E198" start="0" length="2147483647">
    <dxf>
      <font>
        <color theme="1"/>
      </font>
    </dxf>
  </rfmt>
  <rcc rId="4930" sId="1" numFmtId="4">
    <oc r="C196">
      <v>35008</v>
    </oc>
    <nc r="C196">
      <v>34843.9</v>
    </nc>
  </rcc>
  <rcc rId="4931" sId="1" numFmtId="4">
    <oc r="D196">
      <v>19000.5</v>
    </oc>
    <nc r="D196">
      <v>21352.5</v>
    </nc>
  </rcc>
  <rfmt sheetId="1" sqref="C196:E196" start="0" length="2147483647">
    <dxf>
      <font>
        <color theme="1"/>
      </font>
    </dxf>
  </rfmt>
  <rcc rId="4932" sId="1" numFmtId="4">
    <oc r="D197">
      <v>13132</v>
    </oc>
    <nc r="D197">
      <v>14536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95:E195" start="0" length="2147483647">
    <dxf>
      <font>
        <color theme="1"/>
      </font>
    </dxf>
  </rfmt>
  <rcc rId="4933" sId="1" numFmtId="4">
    <oc r="D201">
      <v>1702.3</v>
    </oc>
    <nc r="D201">
      <v>1977.8</v>
    </nc>
  </rcc>
  <rfmt sheetId="1" sqref="C201:E201" start="0" length="2147483647">
    <dxf>
      <font>
        <color theme="1"/>
      </font>
    </dxf>
  </rfmt>
  <rcc rId="4934" sId="1" numFmtId="4">
    <oc r="D200">
      <v>770.3</v>
    </oc>
    <nc r="D200">
      <v>943.6</v>
    </nc>
  </rcc>
  <rfmt sheetId="1" sqref="C200:E200" start="0" length="2147483647">
    <dxf>
      <font>
        <color theme="1"/>
      </font>
    </dxf>
  </rfmt>
  <rfmt sheetId="1" sqref="C199:E199" start="0" length="2147483647">
    <dxf>
      <font>
        <color theme="1"/>
      </font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5" sId="1" numFmtId="4">
    <oc r="D203">
      <v>2010.6</v>
    </oc>
    <nc r="D203">
      <v>2238.4</v>
    </nc>
  </rcc>
  <rfmt sheetId="1" sqref="C202:E203" start="0" length="2147483647">
    <dxf>
      <font>
        <color theme="1"/>
      </font>
    </dxf>
  </rfmt>
  <rfmt sheetId="1" sqref="E166" start="0" length="2147483647">
    <dxf>
      <font>
        <color theme="1"/>
      </font>
    </dxf>
  </rfmt>
  <rfmt sheetId="1" sqref="E174:E175" start="0" length="2147483647">
    <dxf>
      <font>
        <color theme="1"/>
      </font>
    </dxf>
  </rfmt>
  <rfmt sheetId="1" sqref="C204:E204" start="0" length="2147483647">
    <dxf>
      <font>
        <color theme="1"/>
      </font>
    </dxf>
  </rfmt>
  <rcc rId="4936" sId="1" numFmtId="4">
    <oc r="C141">
      <v>0</v>
    </oc>
    <nc r="C141">
      <v>15.9</v>
    </nc>
  </rcc>
  <rcc rId="4937" sId="1" numFmtId="4">
    <oc r="D141">
      <v>0</v>
    </oc>
    <nc r="D141">
      <v>15.9</v>
    </nc>
  </rcc>
  <rcc rId="4938" sId="1" numFmtId="4">
    <oc r="C158">
      <v>1088</v>
    </oc>
    <nc r="C158">
      <v>1092.8</v>
    </nc>
  </rcc>
  <rcc rId="4939" sId="1" numFmtId="4">
    <oc r="D158">
      <v>521.20000000000005</v>
    </oc>
    <nc r="D158">
      <v>526.1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05:E205" start="0" length="2147483647">
    <dxf>
      <font>
        <color theme="1"/>
      </font>
    </dxf>
  </rfmt>
  <rcc rId="4940" sId="1" numFmtId="4">
    <oc r="F134">
      <v>663.2</v>
    </oc>
    <nc r="F134">
      <v>739.8</v>
    </nc>
  </rcc>
  <rcc rId="4941" sId="1" numFmtId="4">
    <oc r="F135">
      <v>663.2</v>
    </oc>
    <nc r="F135">
      <v>739.8</v>
    </nc>
  </rcc>
  <rcc rId="4942" sId="1" numFmtId="4">
    <oc r="F136">
      <v>836.3</v>
    </oc>
    <nc r="F136">
      <v>975</v>
    </nc>
  </rcc>
  <rcc rId="4943" sId="1" numFmtId="4">
    <oc r="F137">
      <v>664</v>
    </oc>
    <nc r="F137">
      <v>785.2</v>
    </nc>
  </rcc>
  <rcc rId="4944" sId="1" numFmtId="4">
    <oc r="F138">
      <v>31044.2</v>
    </oc>
    <nc r="F138">
      <v>35639.599999999999</v>
    </nc>
  </rcc>
  <rcc rId="4945" sId="1" numFmtId="4">
    <oc r="F139">
      <v>28612</v>
    </oc>
    <nc r="F139">
      <v>32976.400000000001</v>
    </nc>
  </rcc>
  <rcc rId="4946" sId="1" numFmtId="4">
    <nc r="F141">
      <v>0</v>
    </nc>
  </rcc>
  <rcc rId="4947" sId="1" numFmtId="4">
    <nc r="G140">
      <v>0</v>
    </nc>
  </rcc>
  <rcc rId="4948" sId="1" numFmtId="4">
    <nc r="G141">
      <v>0</v>
    </nc>
  </rcc>
  <rcc rId="4949" sId="1" numFmtId="4">
    <oc r="F142">
      <v>4685.5</v>
    </oc>
    <nc r="F142">
      <v>5332.1</v>
    </nc>
  </rcc>
  <rcc rId="4950" sId="1" numFmtId="4">
    <oc r="F143">
      <v>4395.8</v>
    </oc>
    <nc r="F143">
      <v>5018</v>
    </nc>
  </rcc>
  <rcc rId="4951" sId="1" numFmtId="4">
    <oc r="F146">
      <v>53816.3</v>
    </oc>
    <nc r="F146">
      <v>62161.2</v>
    </nc>
  </rcc>
  <rcc rId="4952" sId="1" numFmtId="4">
    <oc r="F147">
      <v>38633.9</v>
    </oc>
    <nc r="F147">
      <v>45014.6</v>
    </nc>
  </rcc>
  <rcc rId="4953" sId="1" numFmtId="4">
    <oc r="F149">
      <v>1182.9000000000001</v>
    </oc>
    <nc r="F149">
      <v>1415</v>
    </nc>
  </rcc>
  <rcc rId="4954" sId="1" numFmtId="4">
    <oc r="F150">
      <v>1031.4000000000001</v>
    </oc>
    <nc r="F150">
      <v>1183.5</v>
    </nc>
  </rcc>
  <rcc rId="4955" sId="1" numFmtId="4">
    <oc r="F151">
      <v>30083.8</v>
    </oc>
    <nc r="F151">
      <v>35338.199999999997</v>
    </nc>
  </rcc>
  <rcc rId="4956" sId="1" numFmtId="4">
    <oc r="F152">
      <v>20295.7</v>
    </oc>
    <nc r="F152">
      <v>24090.7</v>
    </nc>
  </rcc>
  <rcc rId="4957" sId="1" numFmtId="4">
    <oc r="F153">
      <v>8357.7000000000007</v>
    </oc>
    <nc r="F153">
      <v>9452.7000000000007</v>
    </nc>
  </rcc>
  <rcc rId="4958" sId="1" numFmtId="4">
    <oc r="F154">
      <v>8051.2</v>
    </oc>
    <nc r="F154">
      <v>9134.1</v>
    </nc>
  </rcc>
  <rfmt sheetId="1" sqref="F133:G154" start="0" length="2147483647">
    <dxf>
      <font>
        <color theme="1"/>
      </font>
    </dxf>
  </rfmt>
  <rcc rId="4959" sId="1" numFmtId="4">
    <oc r="F156">
      <v>3344.6</v>
    </oc>
    <nc r="F156">
      <v>3839.7</v>
    </nc>
  </rcc>
  <rcc rId="4960" sId="1" numFmtId="4">
    <oc r="F157">
      <v>1440.2</v>
    </oc>
    <nc r="F157">
      <v>2150.5</v>
    </nc>
  </rcc>
  <rcc rId="4961" sId="1" numFmtId="4">
    <oc r="F158">
      <v>433.3</v>
    </oc>
    <nc r="F158">
      <v>501.9</v>
    </nc>
  </rcc>
  <rcc rId="4962" sId="1" numFmtId="4">
    <oc r="F159">
      <v>3971.3</v>
    </oc>
    <nc r="F159">
      <v>4470.7</v>
    </nc>
  </rcc>
  <rcc rId="4963" sId="1" numFmtId="4">
    <oc r="F160">
      <v>2911.3</v>
    </oc>
    <nc r="F160">
      <v>3337.8</v>
    </nc>
  </rcc>
  <rfmt sheetId="1" sqref="F155:G160" start="0" length="2147483647">
    <dxf>
      <font>
        <color theme="1"/>
      </font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4" sId="1" numFmtId="4">
    <oc r="F162">
      <v>0</v>
    </oc>
    <nc r="F162">
      <v>53.3</v>
    </nc>
  </rcc>
  <rcc rId="4965" sId="1" numFmtId="4">
    <oc r="F163">
      <v>0</v>
    </oc>
    <nc r="F163">
      <v>30.1</v>
    </nc>
  </rcc>
  <rcc rId="4966" sId="1">
    <nc r="G162">
      <f>D162/F162*100</f>
    </nc>
  </rcc>
  <rcc rId="4967" sId="1" odxf="1" dxf="1">
    <nc r="G163">
      <f>D163/F163*100</f>
    </nc>
    <odxf>
      <font>
        <i/>
        <color rgb="FFFF0000"/>
        <name val="Times New Roman"/>
        <scheme val="none"/>
      </font>
    </odxf>
    <ndxf>
      <font>
        <i val="0"/>
        <color rgb="FFFF0000"/>
        <name val="Times New Roman"/>
        <scheme val="none"/>
      </font>
    </ndxf>
  </rcc>
  <rcc rId="4968" sId="1" numFmtId="4">
    <oc r="F164">
      <v>25175.4</v>
    </oc>
    <nc r="F164">
      <v>29937.4</v>
    </nc>
  </rcc>
  <rcc rId="4969" sId="1" numFmtId="4">
    <oc r="F165">
      <v>10423.700000000001</v>
    </oc>
    <nc r="F165">
      <v>12349.3</v>
    </nc>
  </rcc>
  <rfmt sheetId="1" sqref="F161:G166" start="0" length="2147483647">
    <dxf>
      <font>
        <color theme="1"/>
      </font>
    </dxf>
  </rfmt>
  <rcc rId="4970" sId="1" numFmtId="4">
    <nc r="G166">
      <v>0</v>
    </nc>
  </rcc>
  <rcc rId="4971" sId="1" numFmtId="4">
    <oc r="F168">
      <v>13140.6</v>
    </oc>
    <nc r="F168">
      <v>15646.2</v>
    </nc>
  </rcc>
  <rcc rId="4972" sId="1" numFmtId="4">
    <oc r="F169">
      <v>1052.5999999999999</v>
    </oc>
    <nc r="F169">
      <v>1105.3</v>
    </nc>
  </rcc>
  <rcc rId="4973" sId="1" numFmtId="4">
    <oc r="F170">
      <v>26495.9</v>
    </oc>
    <nc r="F170">
      <v>29495.9</v>
    </nc>
  </rcc>
  <rcc rId="4974" sId="1" numFmtId="4">
    <oc r="F171">
      <v>25001.1</v>
    </oc>
    <nc r="F171">
      <v>44870.5</v>
    </nc>
  </rcc>
  <rcc rId="4975" sId="1" numFmtId="4">
    <oc r="F172">
      <v>4748</v>
    </oc>
    <nc r="F172">
      <v>5779.4</v>
    </nc>
  </rcc>
  <rcc rId="4976" sId="1" numFmtId="4">
    <oc r="F173">
      <v>4346.2</v>
    </oc>
    <nc r="F173">
      <v>5316.4</v>
    </nc>
  </rcc>
  <rfmt sheetId="1" sqref="F167:G173" start="0" length="2147483647">
    <dxf>
      <font>
        <color theme="1"/>
      </font>
    </dxf>
  </rfmt>
  <rcc rId="4977" sId="1" numFmtId="4">
    <nc r="G174">
      <v>0</v>
    </nc>
  </rcc>
  <rcc rId="4978" sId="1" numFmtId="4">
    <nc r="G175">
      <v>0</v>
    </nc>
  </rcc>
  <rfmt sheetId="1" sqref="F174:G175" start="0" length="2147483647">
    <dxf>
      <font>
        <color theme="1"/>
      </font>
    </dxf>
  </rfmt>
  <rcc rId="4979" sId="1" numFmtId="4">
    <oc r="F177">
      <v>401059.3</v>
    </oc>
    <nc r="F177">
      <v>451434.7</v>
    </nc>
  </rcc>
  <rcc rId="4980" sId="1" numFmtId="4">
    <oc r="F178">
      <v>121332</v>
    </oc>
    <nc r="F178">
      <v>142286.9</v>
    </nc>
  </rcc>
  <rcc rId="4981" sId="1" numFmtId="4">
    <oc r="F179">
      <v>314067.7</v>
    </oc>
    <nc r="F179">
      <v>344701.3</v>
    </nc>
  </rcc>
  <rcc rId="4982" sId="1" numFmtId="4">
    <oc r="F180">
      <v>48855.8</v>
    </oc>
    <nc r="F180">
      <v>53271.9</v>
    </nc>
  </rcc>
  <rcc rId="4983" sId="1" numFmtId="4">
    <nc r="F181">
      <v>0</v>
    </nc>
  </rcc>
  <rcc rId="4984" sId="1" numFmtId="4">
    <oc r="F182">
      <v>16499.8</v>
    </oc>
    <nc r="F182">
      <v>19907.3</v>
    </nc>
  </rcc>
  <rcc rId="4985" sId="1" numFmtId="4">
    <oc r="F183">
      <v>12729.4</v>
    </oc>
    <nc r="F183">
      <v>15295.7</v>
    </nc>
  </rcc>
  <rfmt sheetId="1" sqref="F176:G183" start="0" length="2147483647">
    <dxf>
      <font>
        <color theme="1"/>
      </font>
    </dxf>
  </rfmt>
  <rcc rId="4986" sId="1" numFmtId="4">
    <nc r="G181">
      <v>0</v>
    </nc>
  </rcc>
  <rcc rId="4987" sId="1" numFmtId="4">
    <oc r="F185">
      <v>40130</v>
    </oc>
    <nc r="F185">
      <v>45467.4</v>
    </nc>
  </rcc>
  <rcc rId="4988" sId="1" numFmtId="4">
    <oc r="F186">
      <v>56402</v>
    </oc>
    <nc r="F186">
      <v>63037.9</v>
    </nc>
  </rcc>
  <rfmt sheetId="1" sqref="F184:G186" start="0" length="2147483647">
    <dxf>
      <font>
        <color theme="1"/>
      </font>
    </dxf>
  </rfmt>
  <rcc rId="4989" sId="1" numFmtId="4">
    <nc r="G187">
      <v>0</v>
    </nc>
  </rcc>
  <rcc rId="4990" sId="1" numFmtId="4">
    <nc r="G188">
      <v>0</v>
    </nc>
  </rcc>
  <rfmt sheetId="1" sqref="F187:G188" start="0" length="2147483647">
    <dxf>
      <font>
        <color theme="1"/>
      </font>
    </dxf>
  </rfmt>
  <rcc rId="4991" sId="1" numFmtId="4">
    <oc r="F190">
      <v>1466.3</v>
    </oc>
    <nc r="F190">
      <v>1650.4</v>
    </nc>
  </rcc>
  <rcc rId="4992" sId="1" numFmtId="4">
    <oc r="F191">
      <v>4093.9</v>
    </oc>
    <nc r="F191">
      <v>4674.2</v>
    </nc>
  </rcc>
  <rcc rId="4993" sId="1" numFmtId="4">
    <oc r="F192">
      <v>32299.7</v>
    </oc>
    <nc r="F192">
      <v>37918.9</v>
    </nc>
  </rcc>
  <rcc rId="4994" sId="1" numFmtId="4">
    <oc r="F193">
      <v>19008.099999999999</v>
    </oc>
    <nc r="F193">
      <v>21456.6</v>
    </nc>
  </rcc>
  <rfmt sheetId="1" sqref="F189:G193" start="0" length="2147483647">
    <dxf>
      <font>
        <color theme="1"/>
      </font>
    </dxf>
  </rfmt>
  <rcc rId="4995" sId="1" numFmtId="4">
    <nc r="F194">
      <v>0</v>
    </nc>
  </rcc>
  <rcc rId="4996" sId="1" numFmtId="4">
    <nc r="G194">
      <v>0</v>
    </nc>
  </rcc>
  <rfmt sheetId="1" sqref="F194:G194" start="0" length="2147483647">
    <dxf>
      <font>
        <color theme="1"/>
      </font>
    </dxf>
  </rfmt>
  <rcc rId="4997" sId="1" numFmtId="4">
    <oc r="F196">
      <v>6811.2</v>
    </oc>
    <nc r="F196">
      <v>7593.3</v>
    </nc>
  </rcc>
  <rcc rId="4998" sId="1" numFmtId="4">
    <nc r="F197">
      <v>0</v>
    </nc>
  </rcc>
  <rcc rId="4999" sId="1" numFmtId="4">
    <nc r="G197">
      <v>0</v>
    </nc>
  </rcc>
  <rcc rId="5000" sId="1" numFmtId="4">
    <oc r="F198">
      <v>9615.7000000000007</v>
    </oc>
    <nc r="F198">
      <v>10680.8</v>
    </nc>
  </rcc>
  <rfmt sheetId="1" sqref="F195:G198" start="0" length="2147483647">
    <dxf>
      <font>
        <color theme="1"/>
      </font>
    </dxf>
  </rfmt>
  <rcc rId="5001" sId="1" numFmtId="4">
    <oc r="F200">
      <v>662.1</v>
    </oc>
    <nc r="F200">
      <v>784.8</v>
    </nc>
  </rcc>
  <rcc rId="5002" sId="1" numFmtId="4">
    <oc r="F201">
      <v>1648.1</v>
    </oc>
    <nc r="F201">
      <v>1953</v>
    </nc>
  </rcc>
  <rfmt sheetId="1" sqref="F199:G201" start="0" length="2147483647">
    <dxf>
      <font>
        <color theme="1"/>
      </font>
    </dxf>
  </rfmt>
  <rcc rId="5003" sId="1" numFmtId="4">
    <oc r="F203">
      <v>3217.1</v>
    </oc>
    <nc r="F203">
      <v>3625.7</v>
    </nc>
  </rcc>
  <rfmt sheetId="1" sqref="F202:G203" start="0" length="2147483647">
    <dxf>
      <font>
        <color theme="1"/>
      </font>
    </dxf>
  </rfmt>
  <rfmt sheetId="1" sqref="F204:G205" start="0" length="2147483647">
    <dxf>
      <font>
        <color theme="1"/>
      </font>
    </dxf>
  </rfmt>
  <rcc rId="5004" sId="1" numFmtId="4">
    <oc r="C213">
      <v>-46394.3</v>
    </oc>
    <nc r="C213"/>
  </rcc>
  <rcc rId="5005" sId="1" numFmtId="4">
    <oc r="D213">
      <v>10315.6</v>
    </oc>
    <nc r="D213"/>
  </rcc>
  <rcc rId="5006" sId="1" numFmtId="4">
    <oc r="F213">
      <v>23610.400000000001</v>
    </oc>
    <nc r="F213"/>
  </rcc>
  <rfmt sheetId="1" sqref="F209" start="0" length="2147483647">
    <dxf>
      <font>
        <color theme="1"/>
      </font>
    </dxf>
  </rfmt>
  <rdn rId="0" localSheetId="1" customView="1" name="Z_BF505269_B908_40DB_A66E_94DF9FB9B769_.wvu.Rows" hidden="1" oldHidden="1">
    <oldFormula>ДЧБ!#REF!</oldFormula>
  </rdn>
  <rcv guid="{BF505269-B908-40DB-A66E-94DF9FB9B769}" action="delete"/>
  <rdn rId="0" localSheetId="1" customView="1" name="Z_BF505269_B908_40DB_A66E_94DF9FB9B769_.wvu.PrintTitles" hidden="1" oldHidden="1">
    <formula>ДЧБ!$5:$5</formula>
    <oldFormula>ДЧБ!$5:$5</oldFormula>
  </rdn>
  <rcv guid="{BF505269-B908-40DB-A66E-94DF9FB9B769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9" sId="1" numFmtId="4">
    <nc r="E144">
      <v>0</v>
    </nc>
  </rcc>
  <rcc rId="5010" sId="1" numFmtId="4">
    <nc r="E145">
      <v>0</v>
    </nc>
  </rcc>
  <rcc rId="5011" sId="1" numFmtId="4">
    <nc r="G144">
      <v>0</v>
    </nc>
  </rcc>
  <rcc rId="5012" sId="1" numFmtId="4">
    <nc r="G145">
      <v>0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ДЧБ!$122:$122</formula>
    <oldFormula>ДЧБ!$122:$122</old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ДЧБ!$122:$122</formula>
    <oldFormula>ДЧБ!$122:$122</oldFormula>
  </rdn>
  <rdn rId="0" localSheetId="1" customView="1" name="Z_40AF8D35_BE0F_4075_942A_A459537355E7_.wvu.Cols" hidden="1" oldHidden="1">
    <formula>ДЧБ!$A:$A</formula>
    <oldFormula>ДЧБ!$A:$A</oldFormula>
  </rdn>
  <rcv guid="{40AF8D35-BE0F-4075-942A-A459537355E7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9" sId="1">
    <oc r="B3" t="inlineStr">
      <is>
        <t>НА 01.09.2018</t>
      </is>
    </oc>
    <nc r="B3" t="inlineStr">
      <is>
        <t>НА 01.10.2018</t>
      </is>
    </nc>
  </rcc>
  <rcc rId="5020" sId="1">
    <oc r="D5" t="inlineStr">
      <is>
        <t>Исполнено на 01.09.2018</t>
      </is>
    </oc>
    <nc r="D5" t="inlineStr">
      <is>
        <t>Исполнено на 01.10.2018</t>
      </is>
    </nc>
  </rcc>
  <rcc rId="5021" sId="1">
    <oc r="F5" t="inlineStr">
      <is>
        <t>Исполнено на 01.09.2017</t>
      </is>
    </oc>
    <nc r="F5" t="inlineStr">
      <is>
        <t>Исполнено на 01.10.2017</t>
      </is>
    </nc>
  </rcc>
  <rfmt sheetId="1" sqref="C1:H1048576" start="0" length="2147483647">
    <dxf>
      <font>
        <color rgb="FFFF0000"/>
      </font>
    </dxf>
  </rfmt>
  <rdn rId="0" localSheetId="1" customView="1" name="Z_40AF8D35_BE0F_4075_942A_A459537355E7_.wvu.Cols" hidden="1" oldHidden="1">
    <oldFormula>ДЧБ!$A:$A</oldFormula>
  </rdn>
  <rcv guid="{40AF8D35-BE0F-4075-942A-A459537355E7}" action="delete"/>
  <rdn rId="0" localSheetId="1" customView="1" name="Z_40AF8D35_BE0F_4075_942A_A459537355E7_.wvu.PrintTitles" hidden="1" oldHidden="1">
    <formula>ДЧБ!$5:$5</formula>
    <oldFormula>ДЧБ!$5:$5</oldFormula>
  </rdn>
  <rdn rId="0" localSheetId="1" customView="1" name="Z_40AF8D35_BE0F_4075_942A_A459537355E7_.wvu.Rows" hidden="1" oldHidden="1">
    <formula>ДЧБ!$122:$122</formula>
    <oldFormula>ДЧБ!$122:$122</oldFormula>
  </rdn>
  <rcv guid="{40AF8D35-BE0F-4075-942A-A459537355E7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0" sId="1" numFmtId="4">
    <oc r="F123">
      <v>101.2</v>
    </oc>
    <nc r="F123">
      <v>170.2</v>
    </nc>
  </rcc>
  <rfmt sheetId="1" sqref="F5:F126" start="0" length="2147483647">
    <dxf>
      <font>
        <color auto="1"/>
      </font>
    </dxf>
  </rfmt>
  <rcc rId="5111" sId="1" numFmtId="4">
    <oc r="F129">
      <v>739.8</v>
    </oc>
    <nc r="F129">
      <v>943.4</v>
    </nc>
  </rcc>
  <rcc rId="5112" sId="1" numFmtId="4">
    <oc r="F130">
      <v>739.8</v>
    </oc>
    <nc r="F130">
      <v>943.4</v>
    </nc>
  </rcc>
  <rcc rId="5113" sId="1" numFmtId="4">
    <oc r="F131">
      <v>975</v>
    </oc>
    <nc r="F131">
      <v>1099.4000000000001</v>
    </nc>
  </rcc>
  <rcc rId="5114" sId="1" numFmtId="4">
    <oc r="F132">
      <v>785.2</v>
    </oc>
    <nc r="F132">
      <v>890.3</v>
    </nc>
  </rcc>
  <rcc rId="5115" sId="1" numFmtId="4">
    <oc r="F133">
      <v>35639.599999999999</v>
    </oc>
    <nc r="F133">
      <v>41810.800000000003</v>
    </nc>
  </rcc>
  <rcc rId="5116" sId="1" numFmtId="4">
    <oc r="F134">
      <v>32976.400000000001</v>
    </oc>
    <nc r="F134">
      <v>38861</v>
    </nc>
  </rcc>
  <rcc rId="5117" sId="1" numFmtId="4">
    <oc r="F137">
      <v>5332.1</v>
    </oc>
    <nc r="F137">
      <v>6370.3</v>
    </nc>
  </rcc>
  <rcc rId="5118" sId="1" numFmtId="4">
    <oc r="F138">
      <v>5018</v>
    </oc>
    <nc r="F138">
      <v>5995.1</v>
    </nc>
  </rcc>
  <rcc rId="5119" sId="1" numFmtId="4">
    <oc r="F141">
      <v>62161.2</v>
    </oc>
    <nc r="F141">
      <v>72377.600000000006</v>
    </nc>
  </rcc>
  <rcc rId="5120" sId="1" numFmtId="4">
    <oc r="F142">
      <v>45014.6</v>
    </oc>
    <nc r="F142">
      <v>52850.7</v>
    </nc>
  </rcc>
  <rcc rId="5121" sId="1" numFmtId="4">
    <oc r="F144">
      <v>1415</v>
    </oc>
    <nc r="F144">
      <v>1621.1</v>
    </nc>
  </rcc>
  <rcc rId="5122" sId="1" numFmtId="4">
    <oc r="F145">
      <v>1183.5</v>
    </oc>
    <nc r="F145">
      <v>1353</v>
    </nc>
  </rcc>
  <rcc rId="5123" sId="1" numFmtId="4">
    <oc r="F146">
      <v>35338.199999999997</v>
    </oc>
    <nc r="F146">
      <v>42106.8</v>
    </nc>
  </rcc>
  <rcc rId="5124" sId="1" numFmtId="4">
    <oc r="F147">
      <v>24090.7</v>
    </oc>
    <nc r="F147">
      <v>29036.400000000001</v>
    </nc>
  </rcc>
  <rcc rId="5125" sId="1" numFmtId="4">
    <oc r="F148">
      <v>9452.7000000000007</v>
    </oc>
    <nc r="F148">
      <v>10799.8</v>
    </nc>
  </rcc>
  <rcc rId="5126" sId="1" numFmtId="4">
    <oc r="F149">
      <v>9134.1</v>
    </oc>
    <nc r="F149">
      <v>10461.6</v>
    </nc>
  </rcc>
  <rfmt sheetId="1" sqref="F128:F149" start="0" length="2147483647">
    <dxf>
      <font>
        <color auto="1"/>
      </font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5" sId="1" numFmtId="4">
    <oc r="F8">
      <v>259750.7</v>
    </oc>
    <nc r="F8">
      <v>301491.7</v>
    </nc>
  </rcc>
  <rcc rId="5026" sId="1" numFmtId="4">
    <oc r="F9">
      <v>2101.6</v>
    </oc>
    <nc r="F9">
      <v>2416.5</v>
    </nc>
  </rcc>
  <rcc rId="5027" sId="1" numFmtId="4">
    <oc r="F10">
      <v>2169</v>
    </oc>
    <nc r="F10">
      <v>2391.1999999999998</v>
    </nc>
  </rcc>
  <rcc rId="5028" sId="1" numFmtId="4">
    <oc r="F11">
      <v>935.6</v>
    </oc>
    <nc r="F11">
      <v>1039.0999999999999</v>
    </nc>
  </rcc>
  <rfmt sheetId="1" sqref="F7:F11" start="0" length="2147483647">
    <dxf>
      <font>
        <color auto="1"/>
      </font>
    </dxf>
  </rfmt>
  <rcc rId="5029" sId="1" numFmtId="4">
    <oc r="F13">
      <v>8079.3</v>
    </oc>
    <nc r="F13">
      <v>9303.7999999999993</v>
    </nc>
  </rcc>
  <rcc rId="5030" sId="1" numFmtId="4">
    <oc r="F14">
      <v>86.9</v>
    </oc>
    <nc r="F14">
      <v>98.7</v>
    </nc>
  </rcc>
  <rcc rId="5031" sId="1" numFmtId="4">
    <oc r="F15">
      <v>13580.8</v>
    </oc>
    <nc r="F15">
      <v>15531.6</v>
    </nc>
  </rcc>
  <rcc rId="5032" sId="1" numFmtId="4">
    <oc r="F16">
      <v>-1590.9</v>
    </oc>
    <nc r="F16">
      <v>-1925.4</v>
    </nc>
  </rcc>
  <rfmt sheetId="1" sqref="F12:F16" start="0" length="2147483647">
    <dxf>
      <font>
        <color auto="1"/>
      </font>
    </dxf>
  </rfmt>
  <rcc rId="5033" sId="1" numFmtId="4">
    <oc r="F18">
      <v>33123.4</v>
    </oc>
    <nc r="F18">
      <v>34124.699999999997</v>
    </nc>
  </rcc>
  <rcc rId="5034" sId="1" numFmtId="4">
    <oc r="F19">
      <v>12494.1</v>
    </oc>
    <nc r="F19">
      <v>12661.7</v>
    </nc>
  </rcc>
  <rcc rId="5035" sId="1" numFmtId="4">
    <oc r="F20">
      <v>1529.4</v>
    </oc>
    <nc r="F20">
      <v>1709.9</v>
    </nc>
  </rcc>
  <rcc rId="5036" sId="1" numFmtId="4">
    <oc r="F22">
      <v>2417.5</v>
    </oc>
    <nc r="F22">
      <v>4558.3999999999996</v>
    </nc>
  </rcc>
  <rcc rId="5037" sId="1" numFmtId="4">
    <oc r="F23">
      <v>33988</v>
    </oc>
    <nc r="F23">
      <v>39519.300000000003</v>
    </nc>
  </rcc>
  <rcc rId="5038" sId="1" numFmtId="4">
    <oc r="F25">
      <v>4937.3</v>
    </oc>
    <nc r="F25">
      <v>5771.8</v>
    </nc>
  </rcc>
  <rfmt sheetId="1" sqref="F17:F26" start="0" length="2147483647">
    <dxf>
      <font>
        <color auto="1"/>
      </font>
    </dxf>
  </rfmt>
  <rfmt sheetId="1" sqref="F27" start="0" length="2147483647">
    <dxf>
      <font>
        <color auto="1"/>
      </font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39" sId="1" numFmtId="4">
    <oc r="F29">
      <v>43527.7</v>
    </oc>
    <nc r="F29">
      <v>50702.9</v>
    </nc>
  </rcc>
  <rcc rId="5040" sId="1" numFmtId="4">
    <oc r="F30">
      <v>287.5</v>
    </oc>
    <nc r="F30">
      <v>329.6</v>
    </nc>
  </rcc>
  <rcc rId="5041" sId="1" numFmtId="4">
    <oc r="F31">
      <v>733.7</v>
    </oc>
    <nc r="F31">
      <v>807</v>
    </nc>
  </rcc>
  <rcc rId="5042" sId="1" numFmtId="4">
    <oc r="F32">
      <v>3639.3</v>
    </oc>
    <nc r="F32">
      <v>4094.7</v>
    </nc>
  </rcc>
  <rcc rId="5043" sId="1" numFmtId="4">
    <oc r="F34">
      <v>253.3</v>
    </oc>
    <nc r="F34">
      <v>308.60000000000002</v>
    </nc>
  </rcc>
  <rcc rId="5044" sId="1" numFmtId="4">
    <oc r="F35">
      <v>1334.7</v>
    </oc>
    <nc r="F35">
      <v>1505.4</v>
    </nc>
  </rcc>
  <rcc rId="5045" sId="1" numFmtId="4">
    <oc r="F36">
      <v>283.7</v>
    </oc>
    <nc r="F36">
      <v>329</v>
    </nc>
  </rcc>
  <rfmt sheetId="1" sqref="F28:F38" start="0" length="2147483647">
    <dxf>
      <font>
        <color auto="1"/>
      </font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46" sId="1" numFmtId="4">
    <oc r="F40">
      <v>433</v>
    </oc>
    <nc r="F40">
      <v>433.4</v>
    </nc>
  </rcc>
  <rcc rId="5047" sId="1" numFmtId="4">
    <oc r="F42">
      <v>444.4</v>
    </oc>
    <nc r="F42">
      <v>445.1</v>
    </nc>
  </rcc>
  <rcc rId="5048" sId="1" numFmtId="4">
    <oc r="F43">
      <v>807.4</v>
    </oc>
    <nc r="F43">
      <v>843</v>
    </nc>
  </rcc>
  <rfmt sheetId="1" sqref="F39:F44" start="0" length="2147483647">
    <dxf>
      <font>
        <color auto="1"/>
      </font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49" sId="1" numFmtId="4">
    <oc r="F45">
      <v>6857.3</v>
    </oc>
    <nc r="F45">
      <v>8061.8</v>
    </nc>
  </rcc>
  <rcc rId="5050" sId="1" numFmtId="4">
    <oc r="F47">
      <v>1850.9</v>
    </oc>
    <nc r="F47">
      <v>2058</v>
    </nc>
  </rcc>
  <rcc rId="5051" sId="1" numFmtId="4">
    <oc r="F49">
      <v>3401.8</v>
    </oc>
    <nc r="F49">
      <v>3585.8</v>
    </nc>
  </rcc>
  <rcc rId="5052" sId="1" numFmtId="4">
    <oc r="F50">
      <v>22.1</v>
    </oc>
    <nc r="F50">
      <v>28</v>
    </nc>
  </rcc>
  <rcc rId="5053" sId="1" numFmtId="4">
    <oc r="F51">
      <v>163</v>
    </oc>
    <nc r="F51">
      <v>276.8</v>
    </nc>
  </rcc>
  <rfmt sheetId="1" sqref="F45:F51" start="0" length="2147483647">
    <dxf>
      <font>
        <color auto="1"/>
      </font>
    </dxf>
  </rfmt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54" sId="1" numFmtId="4">
    <oc r="F53">
      <v>97.4</v>
    </oc>
    <nc r="F53">
      <v>100.7</v>
    </nc>
  </rcc>
  <rcc rId="5055" sId="1" numFmtId="4">
    <oc r="F55">
      <v>0.6</v>
    </oc>
    <nc r="F55">
      <v>0</v>
    </nc>
  </rcc>
  <rcc rId="5056" sId="1" numFmtId="4">
    <oc r="F58">
      <v>301.89999999999998</v>
    </oc>
    <nc r="F58">
      <v>420.5</v>
    </nc>
  </rcc>
  <rcc rId="5057" sId="1" numFmtId="4">
    <oc r="F59">
      <v>339.2</v>
    </oc>
    <nc r="F59">
      <v>360.7</v>
    </nc>
  </rcc>
  <rcc rId="5058" sId="1" numFmtId="4">
    <oc r="F60">
      <v>88.7</v>
    </oc>
    <nc r="F60">
      <v>96.3</v>
    </nc>
  </rcc>
  <rcc rId="5059" sId="1" numFmtId="4">
    <oc r="F64">
      <v>147.19999999999999</v>
    </oc>
    <nc r="F64">
      <v>149.80000000000001</v>
    </nc>
  </rcc>
  <rcc rId="5060" sId="1" numFmtId="4">
    <oc r="F66">
      <v>608.5</v>
    </oc>
    <nc r="F66">
      <v>699.5</v>
    </nc>
  </rcc>
  <rcc rId="5061" sId="1" numFmtId="4">
    <oc r="F67">
      <v>1206.5999999999999</v>
    </oc>
    <nc r="F67">
      <v>1347.9</v>
    </nc>
  </rcc>
  <rfmt sheetId="1" sqref="F52:F67" start="0" length="2147483647">
    <dxf>
      <font>
        <color auto="1"/>
      </font>
    </dxf>
  </rfmt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2" sId="1" numFmtId="4">
    <oc r="F69">
      <v>-0.1</v>
    </oc>
    <nc r="F69">
      <v>2.2000000000000002</v>
    </nc>
  </rcc>
  <rfmt sheetId="1" sqref="F69:F70" start="0" length="2147483647">
    <dxf>
      <font>
        <color auto="1"/>
      </font>
    </dxf>
  </rfmt>
  <rfmt sheetId="1" sqref="F74:F76" start="0" length="2147483647">
    <dxf>
      <font>
        <color auto="1"/>
      </font>
    </dxf>
  </rfmt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08" sId="1">
    <oc r="F97">
      <f>F98+F99+F100+F101+F102+F103+F104+F105+F106+F107+F108+F109+F110+F111+F112+F113+F114+F115+F116+F117+F118+#REF!</f>
    </oc>
    <nc r="F97">
      <f>F98+F99+F100+F101+F102+F103+F104+F105+F106+F107+F108+F109+F110+F111+F112+F113+F114+F115+F116+F117+F118</f>
    </nc>
  </rcc>
  <rfmt sheetId="1" sqref="F97" start="0" length="2147483647">
    <dxf>
      <font>
        <color auto="1"/>
      </font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22" start="0" length="2147483647">
    <dxf>
      <font>
        <color auto="1"/>
      </font>
    </dxf>
  </rfmt>
  <rfmt sheetId="1" sqref="F120" start="0" length="2147483647">
    <dxf>
      <font>
        <color auto="1"/>
      </font>
    </dxf>
  </rfmt>
  <rcc rId="5109" sId="1" numFmtId="4">
    <oc r="F121">
      <v>0</v>
    </oc>
    <nc r="F121">
      <v>1220</v>
    </nc>
  </rcc>
  <rfmt sheetId="1" sqref="F121" start="0" length="2147483647">
    <dxf>
      <font>
        <color auto="1"/>
      </font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62:E162" start="0" length="2147483647">
    <dxf>
      <font>
        <color auto="1"/>
      </font>
    </dxf>
  </rfmt>
  <rcc rId="5260" sId="1" numFmtId="4">
    <oc r="C163">
      <v>40447.4</v>
    </oc>
    <nc r="C163">
      <v>51102.5</v>
    </nc>
  </rcc>
  <rcc rId="5261" sId="1" numFmtId="4">
    <oc r="D164">
      <v>34510.5</v>
    </oc>
    <nc r="D164">
      <v>39108.699999999997</v>
    </nc>
  </rcc>
  <rcc rId="5262" sId="1" numFmtId="4">
    <oc r="C164">
      <v>98772.5</v>
    </oc>
    <nc r="C164">
      <v>101613.6</v>
    </nc>
  </rcc>
  <rfmt sheetId="1" sqref="C163:E165" start="0" length="2147483647">
    <dxf>
      <font>
        <color auto="1"/>
      </font>
    </dxf>
  </rfmt>
  <rcc rId="5263" sId="1" numFmtId="4">
    <oc r="C165">
      <v>10502.3</v>
    </oc>
    <nc r="C165">
      <v>10871.8</v>
    </nc>
  </rcc>
  <rcc rId="5264" sId="1" numFmtId="4">
    <oc r="D165">
      <v>6448.5</v>
    </oc>
    <nc r="D165">
      <v>6698.6</v>
    </nc>
  </rcc>
  <rfmt sheetId="1" sqref="C160:E160" start="0" length="2147483647">
    <dxf>
      <font>
        <color auto="1"/>
      </font>
    </dxf>
  </rfmt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65" sId="1" numFmtId="4">
    <oc r="C171">
      <v>305103.09999999998</v>
    </oc>
    <nc r="C171">
      <v>305099.2</v>
    </nc>
  </rcc>
  <rcc rId="5266" sId="1" numFmtId="4">
    <oc r="D171">
      <v>185028.5</v>
    </oc>
    <nc r="D171">
      <v>209375.9</v>
    </nc>
  </rcc>
  <rfmt sheetId="1" sqref="C171:E171" start="0" length="2147483647">
    <dxf>
      <font>
        <color auto="1"/>
      </font>
    </dxf>
  </rfmt>
  <rcc rId="5267" sId="1" numFmtId="4">
    <oc r="C172">
      <v>488354.7</v>
    </oc>
    <nc r="C172">
      <v>490722.8</v>
    </nc>
  </rcc>
  <rcc rId="5268" sId="1" numFmtId="4">
    <oc r="D172">
      <v>328743</v>
    </oc>
    <nc r="D172">
      <v>366758.40000000002</v>
    </nc>
  </rcc>
  <rcc rId="5269" sId="1" numFmtId="4">
    <oc r="C173">
      <v>62529.1</v>
    </oc>
    <nc r="C173">
      <v>61869.4</v>
    </nc>
  </rcc>
  <rcc rId="5270" sId="1" numFmtId="4">
    <oc r="D173">
      <v>37540.199999999997</v>
    </oc>
    <nc r="D173">
      <v>41756.1</v>
    </nc>
  </rcc>
  <rcc rId="5271" sId="1" numFmtId="4">
    <oc r="C174">
      <v>153.5</v>
    </oc>
    <nc r="C174">
      <v>153.4</v>
    </nc>
  </rcc>
  <rcc rId="5272" sId="1" numFmtId="4">
    <oc r="D174">
      <v>105.8</v>
    </oc>
    <nc r="D174">
      <v>109.3</v>
    </nc>
  </rcc>
  <rcc rId="5273" sId="1" numFmtId="4">
    <oc r="C175">
      <v>29446.400000000001</v>
    </oc>
    <nc r="C175">
      <v>29304.6</v>
    </nc>
  </rcc>
  <rcc rId="5274" sId="1" numFmtId="4">
    <oc r="D175">
      <v>18896.400000000001</v>
    </oc>
    <nc r="D175">
      <v>20292.2</v>
    </nc>
  </rcc>
  <rcc rId="5275" sId="1" numFmtId="4">
    <oc r="D176">
      <v>16387.8</v>
    </oc>
    <nc r="D176">
      <v>16883.7</v>
    </nc>
  </rcc>
  <rcc rId="5276" sId="1" numFmtId="4">
    <oc r="C176">
      <v>25954.7</v>
    </oc>
    <nc r="C176">
      <v>25949.7</v>
    </nc>
  </rcc>
  <rfmt sheetId="1" sqref="A171:XFD176" start="0" length="2147483647">
    <dxf>
      <font>
        <color auto="1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7" sId="1" numFmtId="4">
    <oc r="F151">
      <v>3839.7</v>
    </oc>
    <nc r="F151">
      <v>4574.6000000000004</v>
    </nc>
  </rcc>
  <rcc rId="5128" sId="1" numFmtId="4">
    <oc r="F152">
      <v>2150.5</v>
    </oc>
    <nc r="F152">
      <v>2976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9:XFD169" start="0" length="2147483647">
    <dxf>
      <font>
        <color auto="1"/>
      </font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77" sId="1" numFmtId="4">
    <oc r="C179">
      <v>106942.7</v>
    </oc>
    <nc r="C179">
      <v>105041.5</v>
    </nc>
  </rcc>
  <rcc rId="5278" sId="1" numFmtId="4">
    <oc r="D179">
      <v>66837.2</v>
    </oc>
    <nc r="D179">
      <v>75413.100000000006</v>
    </nc>
  </rcc>
  <rfmt sheetId="1" sqref="C179:E179" start="0" length="2147483647">
    <dxf>
      <font>
        <color auto="1"/>
      </font>
    </dxf>
  </rfmt>
  <rfmt sheetId="1" sqref="C177:E177" start="0" length="2147483647">
    <dxf>
      <font>
        <color auto="1"/>
      </font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80:XFD181" start="0" length="2147483647">
    <dxf>
      <font>
        <color auto="1"/>
      </font>
    </dxf>
  </rfmt>
  <rcc rId="5279" sId="1" numFmtId="4">
    <oc r="D184">
      <v>5021.3999999999996</v>
    </oc>
    <nc r="D184">
      <v>5657.4</v>
    </nc>
  </rcc>
  <rcc rId="5280" sId="1" numFmtId="4">
    <oc r="C185">
      <v>47542</v>
    </oc>
    <nc r="C185">
      <v>47823.3</v>
    </nc>
  </rcc>
  <rcc rId="5281" sId="1" numFmtId="4">
    <oc r="D185">
      <v>35611.9</v>
    </oc>
    <nc r="D185">
      <v>38895</v>
    </nc>
  </rcc>
  <rcc rId="5282" sId="1" numFmtId="4">
    <oc r="D186">
      <v>22071</v>
    </oc>
    <nc r="D186">
      <v>24287.4</v>
    </nc>
  </rcc>
  <rcc rId="5283" sId="1" numFmtId="4">
    <oc r="C187">
      <v>5825.1</v>
    </oc>
    <nc r="C187">
      <v>5825</v>
    </nc>
  </rcc>
  <rcc rId="5284" sId="1" numFmtId="4">
    <oc r="D187">
      <v>4605.7</v>
    </oc>
    <nc r="D187">
      <v>4630</v>
    </nc>
  </rcc>
  <rfmt sheetId="1" sqref="A182:XFD182" start="0" length="2147483647">
    <dxf>
      <font>
        <color auto="1"/>
      </font>
    </dxf>
  </rfmt>
  <rfmt sheetId="1" sqref="A184:XFD187" start="0" length="2147483647">
    <dxf>
      <font>
        <color auto="1"/>
      </font>
    </dxf>
  </rfmt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85" sId="1" numFmtId="4">
    <oc r="C190">
      <v>25071.9</v>
    </oc>
    <nc r="C190">
      <v>24923.4</v>
    </nc>
  </rcc>
  <rcc rId="5286" sId="1" numFmtId="4">
    <oc r="D190">
      <v>14536</v>
    </oc>
    <nc r="D190">
      <v>16179.6</v>
    </nc>
  </rcc>
  <rcc rId="5287" sId="1" numFmtId="4">
    <oc r="D191">
      <v>11406.8</v>
    </oc>
    <nc r="D191">
      <v>12561.2</v>
    </nc>
  </rcc>
  <rfmt sheetId="1" sqref="A188:XFD191" start="0" length="2147483647">
    <dxf>
      <font>
        <color auto="1"/>
      </font>
    </dxf>
  </rfmt>
  <rcc rId="5288" sId="1" numFmtId="4">
    <oc r="D194">
      <v>1977.8</v>
    </oc>
    <nc r="D194">
      <v>2257.5</v>
    </nc>
  </rcc>
  <rfmt sheetId="1" sqref="A192:XFD194" start="0" length="2147483647">
    <dxf>
      <font>
        <color auto="1"/>
      </font>
    </dxf>
  </rfmt>
  <rcc rId="5289" sId="1" numFmtId="4">
    <oc r="D196">
      <v>2238.4</v>
    </oc>
    <nc r="D196">
      <v>2443.1</v>
    </nc>
  </rcc>
  <rfmt sheetId="1" sqref="C195:E196" start="0" length="2147483647">
    <dxf>
      <font>
        <color auto="1"/>
      </font>
    </dxf>
  </rfmt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97:E197" start="0" length="2147483647">
    <dxf>
      <font>
        <color auto="1"/>
      </font>
    </dxf>
  </rfmt>
  <rfmt sheetId="1" sqref="C199:G199" start="0" length="2147483647">
    <dxf>
      <font>
        <color auto="1"/>
      </font>
    </dxf>
  </rfmt>
  <rfmt sheetId="1" sqref="G1:G1048576" start="0" length="2147483647">
    <dxf>
      <font>
        <color auto="1"/>
      </font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24:E124" start="0" length="2147483647">
    <dxf>
      <font>
        <color auto="1"/>
      </font>
    </dxf>
  </rfmt>
  <rfmt sheetId="1" sqref="C126:E126" start="0" length="2147483647">
    <dxf>
      <font>
        <color auto="1"/>
      </font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0" sId="1" numFmtId="4">
    <oc r="D128">
      <v>865.6</v>
    </oc>
    <nc r="D128">
      <v>904.8</v>
    </nc>
  </rcc>
  <rfmt sheetId="1" sqref="C128:E128" start="0" length="2147483647">
    <dxf>
      <font>
        <color auto="1"/>
      </font>
    </dxf>
  </rfmt>
  <rcc rId="5291" sId="1" numFmtId="4">
    <oc r="D130">
      <v>846.4</v>
    </oc>
    <nc r="D130">
      <v>877.5</v>
    </nc>
  </rcc>
  <rfmt sheetId="1" sqref="C130:E130" start="0" length="2147483647">
    <dxf>
      <font>
        <color auto="1"/>
      </font>
    </dxf>
  </rfmt>
  <rcc rId="5292" sId="1" numFmtId="4">
    <oc r="C132">
      <v>40558.300000000003</v>
    </oc>
    <nc r="C132">
      <v>40701.599999999999</v>
    </nc>
  </rcc>
  <rcc rId="5293" sId="1" numFmtId="4">
    <oc r="D132">
      <v>26953.4</v>
    </oc>
    <nc r="D132">
      <v>28608.7</v>
    </nc>
  </rcc>
  <rfmt sheetId="1" sqref="C132:E132" start="0" length="2147483647">
    <dxf>
      <font>
        <color auto="1"/>
      </font>
    </dxf>
  </rfmt>
  <rfmt sheetId="1" sqref="C134:E134" start="0" length="2147483647">
    <dxf>
      <font>
        <color auto="1"/>
      </font>
    </dxf>
  </rfmt>
  <rcc rId="5294" sId="1" numFmtId="4">
    <oc r="C136">
      <v>9378.7000000000007</v>
    </oc>
    <nc r="C136">
      <v>9380.5</v>
    </nc>
  </rcc>
  <rcc rId="5295" sId="1" numFmtId="4">
    <oc r="D136">
      <v>5656.8</v>
    </oc>
    <nc r="D136">
      <v>5973.3</v>
    </nc>
  </rcc>
  <rcc rId="5296" sId="1" numFmtId="4">
    <oc r="C138">
      <v>260.39999999999998</v>
    </oc>
    <nc r="C138">
      <v>0</v>
    </nc>
  </rcc>
  <rcc rId="5297" sId="1" numFmtId="4">
    <oc r="C140">
      <f>68438.8+7160.6</f>
    </oc>
    <nc r="C140">
      <v>75999.8</v>
    </nc>
  </rcc>
  <rcc rId="5298" sId="1" numFmtId="4">
    <oc r="D140">
      <f>44183.8+5937.5</f>
    </oc>
    <nc r="D140">
      <v>56181.4</v>
    </nc>
  </rcc>
  <rfmt sheetId="1" sqref="C136:E140" start="0" length="2147483647">
    <dxf>
      <font>
        <color auto="1"/>
      </font>
    </dxf>
  </rfmt>
  <rcc rId="5299" sId="1" numFmtId="4">
    <oc r="D151">
      <v>526.1</v>
    </oc>
    <nc r="D151">
      <v>547.29999999999995</v>
    </nc>
  </rcc>
  <rcc rId="5300" sId="1" numFmtId="4">
    <oc r="C153">
      <v>5211</v>
    </oc>
    <nc r="C153">
      <v>5238.8999999999996</v>
    </nc>
  </rcc>
  <rcc rId="5301" sId="1" numFmtId="4">
    <oc r="D153">
      <v>3553.4</v>
    </oc>
    <nc r="D153">
      <v>3721</v>
    </nc>
  </rcc>
  <rfmt sheetId="1" sqref="A149:XFD153" start="0" length="2147483647">
    <dxf>
      <font>
        <color auto="1"/>
      </font>
    </dxf>
  </rfmt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ДЧБ!$44:$44,ДЧБ!$63:$63,ДЧБ!$83:$83,ДЧБ!$87:$88,ДЧБ!$118:$119,ДЧБ!$138:$138</formula>
    <oldFormula>ДЧБ!$44:$44,ДЧБ!$63:$63,ДЧБ!$83:$83,ДЧБ!$87:$88,ДЧБ!$118:$119</oldFormula>
  </rdn>
  <rcv guid="{88127E63-12D7-4F66-B662-AB9F1540D418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04" sId="1" numFmtId="4">
    <oc r="C158">
      <v>19049.5</v>
    </oc>
    <nc r="C158">
      <v>19054.5</v>
    </nc>
  </rcc>
  <rcc rId="5305" sId="1" numFmtId="4">
    <oc r="D158">
      <v>12309.1</v>
    </oc>
    <nc r="D158">
      <v>13517.4</v>
    </nc>
  </rcc>
  <rfmt sheetId="1" sqref="C158:E158" start="0" length="2147483647">
    <dxf>
      <font>
        <color auto="1"/>
      </font>
    </dxf>
  </rfmt>
  <rfmt sheetId="1" sqref="C156:E156" start="0" length="2147483647">
    <dxf>
      <font>
        <color auto="1"/>
      </font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06" sId="1" numFmtId="4">
    <oc r="C161">
      <v>28464</v>
    </oc>
    <nc r="C161">
      <v>28934.400000000001</v>
    </nc>
  </rcc>
  <rcc rId="5307" sId="1" numFmtId="4">
    <oc r="D161">
      <v>18107.2</v>
    </oc>
    <nc r="D161">
      <v>19876.099999999999</v>
    </nc>
  </rcc>
  <rfmt sheetId="1" sqref="C161:E162" start="0" length="2147483647">
    <dxf>
      <font>
        <color auto="1"/>
      </font>
    </dxf>
  </rfmt>
  <rcc rId="5308" sId="1" numFmtId="4">
    <oc r="C166">
      <v>9623.2000000000007</v>
    </oc>
    <nc r="C166">
      <v>10093.6</v>
    </nc>
  </rcc>
  <rcc rId="5309" sId="1" numFmtId="4">
    <oc r="D166">
      <v>5929</v>
    </oc>
    <nc r="D166">
      <v>6214.7</v>
    </nc>
  </rcc>
  <rfmt sheetId="1" sqref="A166:XFD166" start="0" length="2147483647">
    <dxf>
      <font>
        <color auto="1"/>
      </font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0" sId="1" numFmtId="4">
    <oc r="C170">
      <v>689204.7</v>
    </oc>
    <nc r="C170">
      <v>690076</v>
    </nc>
  </rcc>
  <rcc rId="5311" sId="1" numFmtId="4">
    <oc r="D170">
      <v>477813.2</v>
    </oc>
    <nc r="D170">
      <v>515234</v>
    </nc>
  </rcc>
  <rfmt sheetId="1" sqref="A170:XFD170" start="0" length="2147483647">
    <dxf>
      <font>
        <color auto="1"/>
      </font>
    </dxf>
  </rfmt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ДЧБ!$44:$44,ДЧБ!$63:$63,ДЧБ!$83:$83,ДЧБ!$87:$88,ДЧБ!$118:$119,ДЧБ!$138:$138,ДЧБ!$167:$168</formula>
    <oldFormula>ДЧБ!$44:$44,ДЧБ!$63:$63,ДЧБ!$83:$83,ДЧБ!$87:$88,ДЧБ!$118:$119,ДЧБ!$138:$138</oldFormula>
  </rdn>
  <rcv guid="{88127E63-12D7-4F66-B662-AB9F1540D41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9" sId="1" numFmtId="4">
    <oc r="F153">
      <v>501.9</v>
    </oc>
    <nc r="F153">
      <v>634.4</v>
    </nc>
  </rcc>
  <rcc rId="5130" sId="1" numFmtId="4">
    <oc r="F154">
      <v>4470.7</v>
    </oc>
    <nc r="F154">
      <v>5400.5</v>
    </nc>
  </rcc>
  <rcc rId="5131" sId="1" numFmtId="4">
    <oc r="F155">
      <v>3337.8</v>
    </oc>
    <nc r="F155">
      <v>3940.2</v>
    </nc>
  </rcc>
  <rfmt sheetId="1" sqref="F150:F155" start="0" length="2147483647">
    <dxf>
      <font>
        <color auto="1"/>
      </font>
    </dxf>
  </rfmt>
  <rcc rId="5132" sId="1" numFmtId="4">
    <oc r="F157">
      <v>53.3</v>
    </oc>
    <nc r="F157">
      <v>77</v>
    </nc>
  </rcc>
  <rcc rId="5133" sId="1" numFmtId="4">
    <oc r="F158">
      <v>30.1</v>
    </oc>
    <nc r="F158">
      <v>37.1</v>
    </nc>
  </rcc>
  <rcc rId="5134" sId="1" numFmtId="4">
    <oc r="F159">
      <v>29937.4</v>
    </oc>
    <nc r="F159">
      <v>36200.5</v>
    </nc>
  </rcc>
  <rcc rId="5135" sId="1" numFmtId="4">
    <oc r="F160">
      <v>12349.3</v>
    </oc>
    <nc r="F160">
      <v>14261.3</v>
    </nc>
  </rcc>
  <rfmt sheetId="1" sqref="F156:F161" start="0" length="2147483647">
    <dxf>
      <font>
        <color auto="1"/>
      </font>
    </dxf>
  </rfmt>
  <rfmt sheetId="1" sqref="F162" start="0" length="2147483647">
    <dxf>
      <font>
        <color auto="1"/>
      </font>
    </dxf>
  </rfmt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14" sId="1" numFmtId="4">
    <oc r="C178">
      <v>69010</v>
    </oc>
    <nc r="C178">
      <v>67922</v>
    </nc>
  </rcc>
  <rcc rId="5315" sId="1" numFmtId="4">
    <oc r="D178">
      <v>44747.8</v>
    </oc>
    <nc r="D178">
      <v>47654.400000000001</v>
    </nc>
  </rcc>
  <rfmt sheetId="1" sqref="A178:XFD178" start="0" length="2147483647">
    <dxf>
      <font>
        <color auto="1"/>
      </font>
    </dxf>
  </rfmt>
  <rcc rId="5316" sId="1" numFmtId="4">
    <oc r="C183">
      <v>4854.8999999999996</v>
    </oc>
    <nc r="C183">
      <v>4857.7</v>
    </nc>
  </rcc>
  <rcc rId="5317" sId="1" numFmtId="4">
    <oc r="D183">
      <v>3637.2</v>
    </oc>
    <nc r="D183">
      <v>3662.7</v>
    </nc>
  </rcc>
  <rfmt sheetId="1" sqref="C183:E183" start="0" length="2147483647">
    <dxf>
      <font>
        <color auto="1"/>
      </font>
    </dxf>
  </rfmt>
  <rcc rId="5318" sId="1" numFmtId="4">
    <oc r="C189">
      <v>34843.9</v>
    </oc>
    <nc r="C189">
      <v>35008.1</v>
    </nc>
  </rcc>
  <rcc rId="5319" sId="1" numFmtId="4">
    <oc r="D189">
      <v>21352.5</v>
    </oc>
    <nc r="D189">
      <v>23930.6</v>
    </nc>
  </rcc>
  <rcc rId="5320" sId="1" numFmtId="4">
    <oc r="D193">
      <v>943.6</v>
    </oc>
    <nc r="D193">
      <v>1087.3</v>
    </nc>
  </rcc>
  <rfmt sheetId="1" sqref="C1:E1048576" start="0" length="2147483647">
    <dxf>
      <font>
        <color auto="1"/>
      </font>
    </dxf>
  </rfmt>
  <rcc rId="5321" sId="1">
    <oc r="E199">
      <f>D199/C199*100</f>
    </oc>
    <nc r="E199"/>
  </rcc>
  <rcc rId="5322" sId="1">
    <oc r="G199">
      <f>D199/F199*100</f>
    </oc>
    <nc r="G199"/>
  </rcc>
  <rcc rId="5323" sId="1" numFmtId="4">
    <oc r="C138">
      <v>0</v>
    </oc>
    <nc r="C138">
      <v>260.39999999999998</v>
    </nc>
  </rcc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ДЧБ!$44:$44,ДЧБ!$63:$63,ДЧБ!$83:$83,ДЧБ!$87:$88,ДЧБ!$118:$119,ДЧБ!$167:$168</formula>
    <oldFormula>ДЧБ!$44:$44,ДЧБ!$63:$63,ДЧБ!$83:$83,ДЧБ!$87:$88,ДЧБ!$118:$119,ДЧБ!$138:$138,ДЧБ!$167:$168</oldFormula>
  </rdn>
  <rcv guid="{88127E63-12D7-4F66-B662-AB9F1540D418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26" sId="1" numFmtId="4">
    <oc r="C142">
      <v>3540.4</v>
    </oc>
    <nc r="C142">
      <v>3578.4</v>
    </nc>
  </rcc>
  <rcc rId="5327" sId="1" numFmtId="4">
    <oc r="D142">
      <v>1941.5</v>
    </oc>
    <nc r="D142">
      <v>2068.5</v>
    </nc>
  </rcc>
  <rcc rId="5328" sId="1" numFmtId="4">
    <oc r="C143">
      <v>3026.4</v>
    </oc>
    <nc r="C143">
      <v>3058.4</v>
    </nc>
  </rcc>
  <rcc rId="5329" sId="1" numFmtId="4">
    <oc r="D143">
      <v>1695.5</v>
    </oc>
    <nc r="D143">
      <v>1805</v>
    </nc>
  </rcc>
  <rcc rId="5330" sId="1" numFmtId="4">
    <oc r="C144">
      <v>66379.399999999994</v>
    </oc>
    <nc r="C144">
      <v>65981.399999999994</v>
    </nc>
  </rcc>
  <rcc rId="5331" sId="1" numFmtId="4">
    <oc r="D144">
      <v>42120.4</v>
    </oc>
    <nc r="D144">
      <v>48064.800000000003</v>
    </nc>
  </rcc>
  <rcc rId="5332" sId="1" numFmtId="4">
    <oc r="C145">
      <v>43655.199999999997</v>
    </oc>
    <nc r="C145">
      <v>43686</v>
    </nc>
  </rcc>
  <rcc rId="5333" sId="1" numFmtId="4">
    <oc r="D145">
      <v>30457.4</v>
    </oc>
    <nc r="D145">
      <v>34409.1</v>
    </nc>
  </rcc>
  <rcc rId="5334" sId="1" numFmtId="4">
    <oc r="C146">
      <v>15015.1</v>
    </oc>
    <nc r="C146">
      <v>14977.8</v>
    </nc>
  </rcc>
  <rcc rId="5335" sId="1" numFmtId="4">
    <oc r="D146">
      <v>8906.6</v>
    </oc>
    <nc r="D146">
      <v>9929.7000000000007</v>
    </nc>
  </rcc>
  <rcc rId="5336" sId="1" numFmtId="4">
    <oc r="D147">
      <v>8716.5</v>
    </oc>
    <nc r="D147">
      <v>9739.5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7" sId="1">
    <oc r="G55">
      <f>D55/F55*100</f>
    </oc>
    <nc r="G55"/>
  </rcc>
  <rcv guid="{88127E63-12D7-4F66-B662-AB9F1540D418}" action="delete"/>
  <rdn rId="0" localSheetId="1" customView="1" name="Z_88127E63_12D7_4F66_B662_AB9F1540D418_.wvu.PrintTitles" hidden="1" oldHidden="1">
    <formula>ДЧБ!$5:$5</formula>
    <oldFormula>ДЧБ!$5:$5</oldFormula>
  </rdn>
  <rdn rId="0" localSheetId="1" customView="1" name="Z_88127E63_12D7_4F66_B662_AB9F1540D418_.wvu.Rows" hidden="1" oldHidden="1">
    <formula>ДЧБ!$44:$44,ДЧБ!$63:$63,ДЧБ!$83:$83,ДЧБ!$87:$88,ДЧБ!$118:$119,ДЧБ!$167:$168</formula>
    <oldFormula>ДЧБ!$44:$44,ДЧБ!$63:$63,ДЧБ!$83:$83,ДЧБ!$87:$88,ДЧБ!$118:$119,ДЧБ!$167:$168</oldFormula>
  </rdn>
  <rdn rId="0" localSheetId="1" customView="1" name="Z_88127E63_12D7_4F66_B662_AB9F1540D418_.wvu.Cols" hidden="1" oldHidden="1">
    <formula>ДЧБ!$A:$A</formula>
  </rdn>
  <rcv guid="{88127E63-12D7-4F66-B662-AB9F1540D41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6" sId="1" numFmtId="4">
    <oc r="F163">
      <v>15646.2</v>
    </oc>
    <nc r="F163">
      <v>18092.599999999999</v>
    </nc>
  </rcc>
  <rcc rId="5137" sId="1" numFmtId="4">
    <oc r="F164">
      <v>1105.3</v>
    </oc>
    <nc r="F164">
      <v>1359.5</v>
    </nc>
  </rcc>
  <rcc rId="5138" sId="1" numFmtId="4">
    <oc r="F165">
      <v>29495.9</v>
    </oc>
    <nc r="F165">
      <v>29678.9</v>
    </nc>
  </rcc>
  <rcc rId="5139" sId="1" numFmtId="4">
    <oc r="F166">
      <v>44870.5</v>
    </oc>
    <nc r="F166">
      <v>56657.599999999999</v>
    </nc>
  </rcc>
  <rcc rId="5140" sId="1" numFmtId="4">
    <oc r="F167">
      <v>5779.4</v>
    </oc>
    <nc r="F167">
      <v>6972.5</v>
    </nc>
  </rcc>
  <rcc rId="5141" sId="1" numFmtId="4">
    <oc r="F168">
      <v>5316.4</v>
    </oc>
    <nc r="F168">
      <v>6466.1</v>
    </nc>
  </rcc>
  <rfmt sheetId="1" sqref="F163:F168" start="0" length="2147483647">
    <dxf>
      <font>
        <color auto="1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42" sId="1" numFmtId="4">
    <oc r="F172">
      <v>451434.7</v>
    </oc>
    <nc r="F172">
      <v>495195.5</v>
    </nc>
  </rcc>
  <rcc rId="5143" sId="1" numFmtId="4">
    <oc r="F173">
      <v>142286.9</v>
    </oc>
    <nc r="F173">
      <v>165843.70000000001</v>
    </nc>
  </rcc>
  <rcc rId="5144" sId="1" numFmtId="4">
    <oc r="F174">
      <v>344701.3</v>
    </oc>
    <nc r="F174">
      <v>367660.6</v>
    </nc>
  </rcc>
  <rcc rId="5145" sId="1" numFmtId="4">
    <oc r="F175">
      <v>53271.9</v>
    </oc>
    <nc r="F175">
      <v>60951.4</v>
    </nc>
  </rcc>
  <rcc rId="5146" sId="1" numFmtId="4">
    <oc r="F177">
      <v>19907.3</v>
    </oc>
    <nc r="F177">
      <v>22300.2</v>
    </nc>
  </rcc>
  <rcc rId="5147" sId="1" numFmtId="4">
    <oc r="F178">
      <v>15295.7</v>
    </oc>
    <nc r="F178">
      <v>18174</v>
    </nc>
  </rcc>
  <rfmt sheetId="1" sqref="F169:F178" start="0" length="2147483647">
    <dxf>
      <font>
        <color auto="1"/>
      </font>
    </dxf>
  </rfmt>
  <rcc rId="5148" sId="1" numFmtId="4">
    <oc r="F180">
      <v>45467.4</v>
    </oc>
    <nc r="F180">
      <v>51020.6</v>
    </nc>
  </rcc>
  <rcc rId="5149" sId="1" numFmtId="4">
    <oc r="F181">
      <v>63037.9</v>
    </oc>
    <nc r="F181">
      <v>70126.600000000006</v>
    </nc>
  </rcc>
  <rcc rId="5150" sId="1" numFmtId="4">
    <oc r="F185">
      <v>1650.4</v>
    </oc>
    <nc r="F185">
      <v>2000.5</v>
    </nc>
  </rcc>
  <rcc rId="5151" sId="1" numFmtId="4">
    <oc r="F186">
      <v>4674.2</v>
    </oc>
    <nc r="F186">
      <v>5254.5</v>
    </nc>
  </rcc>
  <rcc rId="5152" sId="1" numFmtId="4">
    <oc r="F187">
      <v>37918.9</v>
    </oc>
    <nc r="F187">
      <v>40545.800000000003</v>
    </nc>
  </rcc>
  <rcc rId="5153" sId="1" numFmtId="4">
    <oc r="F188">
      <v>21456.6</v>
    </oc>
    <nc r="F188">
      <v>24260.6</v>
    </nc>
  </rcc>
  <rfmt sheetId="1" sqref="F179:F189" start="0" length="2147483647">
    <dxf>
      <font>
        <color auto="1"/>
      </font>
    </dxf>
  </rfmt>
  <rcc rId="5154" sId="1" numFmtId="4">
    <oc r="F191">
      <v>7593.3</v>
    </oc>
    <nc r="F191">
      <v>8458</v>
    </nc>
  </rcc>
  <rcc rId="5155" sId="1" numFmtId="4">
    <oc r="F193">
      <v>10680.8</v>
    </oc>
    <nc r="F193">
      <v>12027.4</v>
    </nc>
  </rcc>
  <rcc rId="5156" sId="1" numFmtId="4">
    <oc r="F195">
      <v>784.8</v>
    </oc>
    <nc r="F195">
      <v>883.6</v>
    </nc>
  </rcc>
  <rcc rId="5157" sId="1" numFmtId="4">
    <oc r="F196">
      <v>1953</v>
    </oc>
    <nc r="F196">
      <v>2201.6999999999998</v>
    </nc>
  </rcc>
  <rcc rId="5158" sId="1" numFmtId="4">
    <oc r="F198">
      <v>3625.7</v>
    </oc>
    <nc r="F198">
      <v>4007.5</v>
    </nc>
  </rcc>
  <rfmt sheetId="1" sqref="F1:F1048576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6"/>
  <sheetViews>
    <sheetView showGridLines="0" tabSelected="1" zoomScale="68" zoomScaleNormal="68" workbookViewId="0">
      <pane ySplit="5" topLeftCell="A165" activePane="bottomLeft" state="frozen"/>
      <selection pane="bottomLeft" activeCell="G55" sqref="G55"/>
    </sheetView>
  </sheetViews>
  <sheetFormatPr defaultColWidth="9.109375" defaultRowHeight="12.75" customHeight="1" outlineLevelRow="7" x14ac:dyDescent="0.25"/>
  <cols>
    <col min="1" max="1" width="19.109375" style="9" hidden="1" customWidth="1"/>
    <col min="2" max="2" width="77.33203125" style="45" customWidth="1"/>
    <col min="3" max="3" width="12.44140625" style="72" customWidth="1"/>
    <col min="4" max="4" width="12.6640625" style="72" bestFit="1" customWidth="1"/>
    <col min="5" max="5" width="12.88671875" style="72" customWidth="1"/>
    <col min="6" max="6" width="10.44140625" style="72" bestFit="1" customWidth="1"/>
    <col min="7" max="7" width="7.88671875" style="12" bestFit="1" customWidth="1"/>
    <col min="8" max="8" width="9.109375" style="63"/>
    <col min="9" max="16384" width="9.109375" style="9"/>
  </cols>
  <sheetData>
    <row r="1" spans="1:8" ht="12.75" customHeight="1" x14ac:dyDescent="0.25">
      <c r="A1" s="6"/>
      <c r="B1" s="7"/>
      <c r="G1" s="72"/>
    </row>
    <row r="2" spans="1:8" ht="12.75" customHeight="1" x14ac:dyDescent="0.25">
      <c r="A2" s="76" t="s">
        <v>316</v>
      </c>
      <c r="B2" s="77"/>
      <c r="C2" s="77"/>
      <c r="D2" s="77"/>
      <c r="E2" s="77"/>
      <c r="F2" s="77"/>
      <c r="G2" s="77"/>
    </row>
    <row r="3" spans="1:8" ht="12.75" customHeight="1" x14ac:dyDescent="0.25">
      <c r="A3" s="5"/>
      <c r="B3" s="76" t="s">
        <v>333</v>
      </c>
      <c r="C3" s="78"/>
      <c r="D3" s="78"/>
      <c r="E3" s="78"/>
      <c r="F3" s="78"/>
      <c r="G3" s="78"/>
    </row>
    <row r="4" spans="1:8" ht="12.75" customHeight="1" x14ac:dyDescent="0.25">
      <c r="A4" s="6"/>
      <c r="B4" s="7"/>
      <c r="G4" s="72"/>
    </row>
    <row r="5" spans="1:8" s="12" customFormat="1" ht="68.25" customHeight="1" x14ac:dyDescent="0.25">
      <c r="A5" s="10" t="s">
        <v>1</v>
      </c>
      <c r="B5" s="11" t="s">
        <v>2</v>
      </c>
      <c r="C5" s="11" t="s">
        <v>273</v>
      </c>
      <c r="D5" s="11" t="s">
        <v>334</v>
      </c>
      <c r="E5" s="11" t="s">
        <v>130</v>
      </c>
      <c r="F5" s="11" t="s">
        <v>335</v>
      </c>
      <c r="G5" s="11" t="s">
        <v>210</v>
      </c>
      <c r="H5" s="63"/>
    </row>
    <row r="6" spans="1:8" ht="13.2" x14ac:dyDescent="0.25">
      <c r="A6" s="13" t="s">
        <v>3</v>
      </c>
      <c r="B6" s="14" t="s">
        <v>4</v>
      </c>
      <c r="C6" s="67">
        <f>C7+C12+C17+C21+C24+C27+C28+C39+C45+C46+C52+C68</f>
        <v>793561</v>
      </c>
      <c r="D6" s="67">
        <f>D7+D12+D17+D21+D24+D27+D28+D39+D45+D46+D52+D68</f>
        <v>525333.1</v>
      </c>
      <c r="E6" s="67">
        <f>D6/C6*100</f>
        <v>66.199460406950436</v>
      </c>
      <c r="F6" s="67">
        <f>F7+F12+F17+F21+F24+F27+F28+F39+F45+F46+F52+F68</f>
        <v>507758.1</v>
      </c>
      <c r="G6" s="67">
        <f>D6/F6*100</f>
        <v>103.46129387202292</v>
      </c>
    </row>
    <row r="7" spans="1:8" ht="13.2" outlineLevel="2" x14ac:dyDescent="0.25">
      <c r="A7" s="15" t="s">
        <v>5</v>
      </c>
      <c r="B7" s="16" t="s">
        <v>6</v>
      </c>
      <c r="C7" s="67">
        <f>C8+C9+C10+C11</f>
        <v>454383</v>
      </c>
      <c r="D7" s="67">
        <f t="shared" ref="D7" si="0">D8+D9+D10+D11</f>
        <v>300192.40000000002</v>
      </c>
      <c r="E7" s="67">
        <f>D7/C7*100</f>
        <v>66.065939966944185</v>
      </c>
      <c r="F7" s="67">
        <f>F8+F9+F10+F11</f>
        <v>307338.5</v>
      </c>
      <c r="G7" s="67">
        <f t="shared" ref="G7:G70" si="1">D7/F7*100</f>
        <v>97.674843861084767</v>
      </c>
    </row>
    <row r="8" spans="1:8" ht="52.8" outlineLevel="3" x14ac:dyDescent="0.25">
      <c r="A8" s="17" t="s">
        <v>7</v>
      </c>
      <c r="B8" s="18" t="s">
        <v>8</v>
      </c>
      <c r="C8" s="68">
        <v>447500</v>
      </c>
      <c r="D8" s="68">
        <v>292545.59999999998</v>
      </c>
      <c r="E8" s="68">
        <f t="shared" ref="E8:E71" si="2">D8/C8*100</f>
        <v>65.373318435754186</v>
      </c>
      <c r="F8" s="68">
        <v>301491.7</v>
      </c>
      <c r="G8" s="68">
        <f t="shared" si="1"/>
        <v>97.032720967111189</v>
      </c>
    </row>
    <row r="9" spans="1:8" ht="66" outlineLevel="3" x14ac:dyDescent="0.25">
      <c r="A9" s="17" t="s">
        <v>9</v>
      </c>
      <c r="B9" s="18" t="s">
        <v>10</v>
      </c>
      <c r="C9" s="68">
        <v>2863</v>
      </c>
      <c r="D9" s="68">
        <v>3831.7</v>
      </c>
      <c r="E9" s="68">
        <f t="shared" si="2"/>
        <v>133.8351379671673</v>
      </c>
      <c r="F9" s="68">
        <v>2416.5</v>
      </c>
      <c r="G9" s="68">
        <f t="shared" si="1"/>
        <v>158.56403889923442</v>
      </c>
    </row>
    <row r="10" spans="1:8" ht="26.4" outlineLevel="3" x14ac:dyDescent="0.25">
      <c r="A10" s="17" t="s">
        <v>11</v>
      </c>
      <c r="B10" s="19" t="s">
        <v>12</v>
      </c>
      <c r="C10" s="68">
        <v>2726</v>
      </c>
      <c r="D10" s="68">
        <v>2530.6999999999998</v>
      </c>
      <c r="E10" s="68">
        <f t="shared" si="2"/>
        <v>92.835656639765219</v>
      </c>
      <c r="F10" s="68">
        <v>2391.1999999999998</v>
      </c>
      <c r="G10" s="68">
        <f t="shared" si="1"/>
        <v>105.83389093342255</v>
      </c>
    </row>
    <row r="11" spans="1:8" ht="52.8" outlineLevel="3" x14ac:dyDescent="0.25">
      <c r="A11" s="17" t="s">
        <v>13</v>
      </c>
      <c r="B11" s="18" t="s">
        <v>14</v>
      </c>
      <c r="C11" s="68">
        <v>1294</v>
      </c>
      <c r="D11" s="68">
        <v>1284.4000000000001</v>
      </c>
      <c r="E11" s="68">
        <f t="shared" si="2"/>
        <v>99.258114374034008</v>
      </c>
      <c r="F11" s="68">
        <v>1039.0999999999999</v>
      </c>
      <c r="G11" s="68">
        <f t="shared" si="1"/>
        <v>123.60696756808778</v>
      </c>
    </row>
    <row r="12" spans="1:8" ht="26.4" outlineLevel="1" x14ac:dyDescent="0.25">
      <c r="A12" s="20" t="s">
        <v>15</v>
      </c>
      <c r="B12" s="24" t="s">
        <v>16</v>
      </c>
      <c r="C12" s="67">
        <f>C13+C14+C15+C16</f>
        <v>36054.699999999997</v>
      </c>
      <c r="D12" s="67">
        <f>D13+D14+D15+D16</f>
        <v>28509.300000000003</v>
      </c>
      <c r="E12" s="67">
        <f t="shared" si="2"/>
        <v>79.072353951079904</v>
      </c>
      <c r="F12" s="67">
        <f>F13+F14+F15+F16</f>
        <v>23008.699999999997</v>
      </c>
      <c r="G12" s="67">
        <f t="shared" si="1"/>
        <v>123.90660923911392</v>
      </c>
    </row>
    <row r="13" spans="1:8" ht="39.6" outlineLevel="3" x14ac:dyDescent="0.25">
      <c r="A13" s="20" t="s">
        <v>17</v>
      </c>
      <c r="B13" s="21" t="s">
        <v>18</v>
      </c>
      <c r="C13" s="68">
        <v>13700.8</v>
      </c>
      <c r="D13" s="68">
        <v>12415.3</v>
      </c>
      <c r="E13" s="68">
        <f t="shared" si="2"/>
        <v>90.617336213943716</v>
      </c>
      <c r="F13" s="68">
        <v>9303.7999999999993</v>
      </c>
      <c r="G13" s="68">
        <f t="shared" si="1"/>
        <v>133.44332423310905</v>
      </c>
    </row>
    <row r="14" spans="1:8" ht="52.8" outlineLevel="3" x14ac:dyDescent="0.25">
      <c r="A14" s="20" t="s">
        <v>19</v>
      </c>
      <c r="B14" s="22" t="s">
        <v>20</v>
      </c>
      <c r="C14" s="68">
        <v>140.6</v>
      </c>
      <c r="D14" s="68">
        <v>112.6</v>
      </c>
      <c r="E14" s="68">
        <f t="shared" si="2"/>
        <v>80.085348506401132</v>
      </c>
      <c r="F14" s="68">
        <v>98.7</v>
      </c>
      <c r="G14" s="68">
        <f t="shared" si="1"/>
        <v>114.08308004052682</v>
      </c>
    </row>
    <row r="15" spans="1:8" ht="39.6" outlineLevel="3" x14ac:dyDescent="0.25">
      <c r="A15" s="20" t="s">
        <v>21</v>
      </c>
      <c r="B15" s="21" t="s">
        <v>22</v>
      </c>
      <c r="C15" s="68">
        <v>22213.3</v>
      </c>
      <c r="D15" s="68">
        <v>18762.400000000001</v>
      </c>
      <c r="E15" s="68">
        <f t="shared" si="2"/>
        <v>84.464712582101726</v>
      </c>
      <c r="F15" s="68">
        <v>15531.6</v>
      </c>
      <c r="G15" s="68">
        <f t="shared" si="1"/>
        <v>120.8014628241778</v>
      </c>
    </row>
    <row r="16" spans="1:8" ht="39.6" outlineLevel="3" x14ac:dyDescent="0.25">
      <c r="A16" s="20" t="s">
        <v>23</v>
      </c>
      <c r="B16" s="21" t="s">
        <v>24</v>
      </c>
      <c r="C16" s="68">
        <v>0</v>
      </c>
      <c r="D16" s="68">
        <v>-2781</v>
      </c>
      <c r="E16" s="68"/>
      <c r="F16" s="68">
        <v>-1925.4</v>
      </c>
      <c r="G16" s="68">
        <f t="shared" si="1"/>
        <v>144.4375194764724</v>
      </c>
    </row>
    <row r="17" spans="1:7" ht="13.2" outlineLevel="1" x14ac:dyDescent="0.25">
      <c r="A17" s="23" t="s">
        <v>25</v>
      </c>
      <c r="B17" s="24" t="s">
        <v>26</v>
      </c>
      <c r="C17" s="67">
        <f>C18+C19+C20</f>
        <v>68242.3</v>
      </c>
      <c r="D17" s="67">
        <f>D18+D19+D20</f>
        <v>48895.700000000004</v>
      </c>
      <c r="E17" s="67">
        <f t="shared" si="2"/>
        <v>71.650134887012896</v>
      </c>
      <c r="F17" s="67">
        <f>F18+F19+F20</f>
        <v>48496.299999999996</v>
      </c>
      <c r="G17" s="67">
        <f t="shared" si="1"/>
        <v>100.8235679835369</v>
      </c>
    </row>
    <row r="18" spans="1:7" ht="13.2" outlineLevel="2" x14ac:dyDescent="0.25">
      <c r="A18" s="20" t="s">
        <v>27</v>
      </c>
      <c r="B18" s="21" t="s">
        <v>28</v>
      </c>
      <c r="C18" s="68">
        <v>51074.3</v>
      </c>
      <c r="D18" s="68">
        <v>31941.8</v>
      </c>
      <c r="E18" s="68">
        <f t="shared" si="2"/>
        <v>62.539868387819311</v>
      </c>
      <c r="F18" s="68">
        <v>34124.699999999997</v>
      </c>
      <c r="G18" s="68">
        <f t="shared" si="1"/>
        <v>93.603167207330756</v>
      </c>
    </row>
    <row r="19" spans="1:7" ht="13.2" outlineLevel="2" x14ac:dyDescent="0.25">
      <c r="A19" s="20" t="s">
        <v>29</v>
      </c>
      <c r="B19" s="21" t="s">
        <v>30</v>
      </c>
      <c r="C19" s="68">
        <v>13668</v>
      </c>
      <c r="D19" s="68">
        <v>15731.6</v>
      </c>
      <c r="E19" s="68">
        <f t="shared" si="2"/>
        <v>115.09803921568628</v>
      </c>
      <c r="F19" s="68">
        <v>12661.7</v>
      </c>
      <c r="G19" s="68">
        <f t="shared" si="1"/>
        <v>124.24555944304475</v>
      </c>
    </row>
    <row r="20" spans="1:7" ht="13.2" outlineLevel="2" x14ac:dyDescent="0.25">
      <c r="A20" s="20" t="s">
        <v>31</v>
      </c>
      <c r="B20" s="21" t="s">
        <v>32</v>
      </c>
      <c r="C20" s="68">
        <v>3500</v>
      </c>
      <c r="D20" s="68">
        <v>1222.3</v>
      </c>
      <c r="E20" s="68">
        <f t="shared" si="2"/>
        <v>34.92285714285714</v>
      </c>
      <c r="F20" s="68">
        <v>1709.9</v>
      </c>
      <c r="G20" s="68">
        <f t="shared" si="1"/>
        <v>71.483712497806877</v>
      </c>
    </row>
    <row r="21" spans="1:7" ht="13.2" outlineLevel="1" x14ac:dyDescent="0.25">
      <c r="A21" s="23" t="s">
        <v>33</v>
      </c>
      <c r="B21" s="24" t="s">
        <v>34</v>
      </c>
      <c r="C21" s="67">
        <f>C22+C23</f>
        <v>102368</v>
      </c>
      <c r="D21" s="67">
        <f>D22+D23</f>
        <v>47169.599999999999</v>
      </c>
      <c r="E21" s="67">
        <f t="shared" si="2"/>
        <v>46.078462019381057</v>
      </c>
      <c r="F21" s="67">
        <f>F22+F23</f>
        <v>44077.8</v>
      </c>
      <c r="G21" s="67">
        <f t="shared" si="1"/>
        <v>107.01441542000734</v>
      </c>
    </row>
    <row r="22" spans="1:7" ht="13.2" outlineLevel="2" x14ac:dyDescent="0.25">
      <c r="A22" s="20" t="s">
        <v>35</v>
      </c>
      <c r="B22" s="21" t="s">
        <v>36</v>
      </c>
      <c r="C22" s="68">
        <v>19850</v>
      </c>
      <c r="D22" s="68">
        <v>6909.2</v>
      </c>
      <c r="E22" s="68">
        <f t="shared" si="2"/>
        <v>34.807052896725438</v>
      </c>
      <c r="F22" s="68">
        <v>4558.5</v>
      </c>
      <c r="G22" s="68">
        <f t="shared" si="1"/>
        <v>151.56740155752988</v>
      </c>
    </row>
    <row r="23" spans="1:7" ht="13.2" outlineLevel="2" x14ac:dyDescent="0.25">
      <c r="A23" s="20" t="s">
        <v>37</v>
      </c>
      <c r="B23" s="21" t="s">
        <v>38</v>
      </c>
      <c r="C23" s="68">
        <v>82518</v>
      </c>
      <c r="D23" s="68">
        <v>40260.400000000001</v>
      </c>
      <c r="E23" s="68">
        <f t="shared" si="2"/>
        <v>48.789839792530117</v>
      </c>
      <c r="F23" s="68">
        <v>39519.300000000003</v>
      </c>
      <c r="G23" s="68">
        <f t="shared" si="1"/>
        <v>101.87528625253989</v>
      </c>
    </row>
    <row r="24" spans="1:7" ht="13.2" outlineLevel="1" x14ac:dyDescent="0.25">
      <c r="A24" s="23" t="s">
        <v>39</v>
      </c>
      <c r="B24" s="24" t="s">
        <v>40</v>
      </c>
      <c r="C24" s="67">
        <f>C25+C26</f>
        <v>7900</v>
      </c>
      <c r="D24" s="67">
        <f>D25+D26</f>
        <v>6485.9</v>
      </c>
      <c r="E24" s="67">
        <f t="shared" si="2"/>
        <v>82.1</v>
      </c>
      <c r="F24" s="67">
        <f>F25+F26</f>
        <v>5816.8</v>
      </c>
      <c r="G24" s="67">
        <f t="shared" si="1"/>
        <v>111.50288818594416</v>
      </c>
    </row>
    <row r="25" spans="1:7" ht="26.4" outlineLevel="2" x14ac:dyDescent="0.25">
      <c r="A25" s="20" t="s">
        <v>41</v>
      </c>
      <c r="B25" s="25" t="s">
        <v>42</v>
      </c>
      <c r="C25" s="68">
        <v>7800</v>
      </c>
      <c r="D25" s="68">
        <v>6440.9</v>
      </c>
      <c r="E25" s="68">
        <f t="shared" si="2"/>
        <v>82.575641025641019</v>
      </c>
      <c r="F25" s="68">
        <v>5771.8</v>
      </c>
      <c r="G25" s="68">
        <f t="shared" si="1"/>
        <v>111.59257077514812</v>
      </c>
    </row>
    <row r="26" spans="1:7" ht="26.4" outlineLevel="2" x14ac:dyDescent="0.25">
      <c r="A26" s="20" t="s">
        <v>43</v>
      </c>
      <c r="B26" s="25" t="s">
        <v>44</v>
      </c>
      <c r="C26" s="68">
        <v>100</v>
      </c>
      <c r="D26" s="68">
        <v>45</v>
      </c>
      <c r="E26" s="68">
        <f t="shared" si="2"/>
        <v>45</v>
      </c>
      <c r="F26" s="68">
        <v>45</v>
      </c>
      <c r="G26" s="68">
        <f t="shared" si="1"/>
        <v>100</v>
      </c>
    </row>
    <row r="27" spans="1:7" ht="26.4" outlineLevel="1" x14ac:dyDescent="0.25">
      <c r="A27" s="23" t="s">
        <v>45</v>
      </c>
      <c r="B27" s="26" t="s">
        <v>46</v>
      </c>
      <c r="C27" s="67">
        <v>0</v>
      </c>
      <c r="D27" s="67">
        <v>0</v>
      </c>
      <c r="E27" s="67"/>
      <c r="F27" s="67">
        <v>0</v>
      </c>
      <c r="G27" s="67"/>
    </row>
    <row r="28" spans="1:7" ht="26.4" outlineLevel="1" x14ac:dyDescent="0.25">
      <c r="A28" s="23" t="s">
        <v>47</v>
      </c>
      <c r="B28" s="26" t="s">
        <v>48</v>
      </c>
      <c r="C28" s="67">
        <f>C29+C30+C31+C32+C33+C34+C35+C36+C37+C38</f>
        <v>97820</v>
      </c>
      <c r="D28" s="67">
        <f>D29+D30+D31+D32+D33+D34+D35+D36+D37+D38</f>
        <v>69018.3</v>
      </c>
      <c r="E28" s="67">
        <f t="shared" si="2"/>
        <v>70.556430177877743</v>
      </c>
      <c r="F28" s="67">
        <f>F29+F30+F31+F32+F33+F34+F35+F36+F37</f>
        <v>60101.7</v>
      </c>
      <c r="G28" s="67">
        <f t="shared" si="1"/>
        <v>114.83585322877722</v>
      </c>
    </row>
    <row r="29" spans="1:7" ht="52.8" outlineLevel="7" x14ac:dyDescent="0.25">
      <c r="A29" s="27" t="s">
        <v>49</v>
      </c>
      <c r="B29" s="28" t="s">
        <v>50</v>
      </c>
      <c r="C29" s="68">
        <v>85700</v>
      </c>
      <c r="D29" s="68">
        <v>59489.5</v>
      </c>
      <c r="E29" s="68">
        <f t="shared" si="2"/>
        <v>69.415985997666269</v>
      </c>
      <c r="F29" s="68">
        <v>50702.9</v>
      </c>
      <c r="G29" s="68">
        <f t="shared" si="1"/>
        <v>117.32958075376358</v>
      </c>
    </row>
    <row r="30" spans="1:7" ht="52.8" outlineLevel="7" x14ac:dyDescent="0.25">
      <c r="A30" s="27" t="s">
        <v>51</v>
      </c>
      <c r="B30" s="25" t="s">
        <v>52</v>
      </c>
      <c r="C30" s="68">
        <v>620</v>
      </c>
      <c r="D30" s="68">
        <v>1174</v>
      </c>
      <c r="E30" s="68">
        <f t="shared" si="2"/>
        <v>189.35483870967741</v>
      </c>
      <c r="F30" s="68">
        <v>329.6</v>
      </c>
      <c r="G30" s="68">
        <f t="shared" si="1"/>
        <v>356.18932038834947</v>
      </c>
    </row>
    <row r="31" spans="1:7" ht="39.6" outlineLevel="7" x14ac:dyDescent="0.25">
      <c r="A31" s="27" t="s">
        <v>53</v>
      </c>
      <c r="B31" s="25" t="s">
        <v>54</v>
      </c>
      <c r="C31" s="68">
        <v>1000</v>
      </c>
      <c r="D31" s="68">
        <v>559.79999999999995</v>
      </c>
      <c r="E31" s="68">
        <f t="shared" si="2"/>
        <v>55.98</v>
      </c>
      <c r="F31" s="68">
        <v>807</v>
      </c>
      <c r="G31" s="68">
        <f t="shared" si="1"/>
        <v>69.368029739776944</v>
      </c>
    </row>
    <row r="32" spans="1:7" ht="26.4" outlineLevel="7" x14ac:dyDescent="0.25">
      <c r="A32" s="27" t="s">
        <v>55</v>
      </c>
      <c r="B32" s="25" t="s">
        <v>56</v>
      </c>
      <c r="C32" s="68">
        <v>6000</v>
      </c>
      <c r="D32" s="68">
        <v>4047.4</v>
      </c>
      <c r="E32" s="68">
        <f t="shared" si="2"/>
        <v>67.456666666666663</v>
      </c>
      <c r="F32" s="68">
        <v>4094.7</v>
      </c>
      <c r="G32" s="68">
        <f t="shared" si="1"/>
        <v>98.844848218428709</v>
      </c>
    </row>
    <row r="33" spans="1:8" ht="39.6" outlineLevel="7" x14ac:dyDescent="0.25">
      <c r="A33" s="27" t="s">
        <v>57</v>
      </c>
      <c r="B33" s="25" t="s">
        <v>58</v>
      </c>
      <c r="C33" s="68">
        <v>2000</v>
      </c>
      <c r="D33" s="68">
        <v>1715.3</v>
      </c>
      <c r="E33" s="68">
        <f t="shared" si="2"/>
        <v>85.765000000000001</v>
      </c>
      <c r="F33" s="68">
        <v>2004.3</v>
      </c>
      <c r="G33" s="68">
        <f t="shared" si="1"/>
        <v>85.58100084817643</v>
      </c>
    </row>
    <row r="34" spans="1:8" s="6" customFormat="1" ht="66" outlineLevel="7" x14ac:dyDescent="0.25">
      <c r="A34" s="29" t="s">
        <v>59</v>
      </c>
      <c r="B34" s="30" t="s">
        <v>230</v>
      </c>
      <c r="C34" s="68">
        <v>500</v>
      </c>
      <c r="D34" s="68">
        <v>249.3</v>
      </c>
      <c r="E34" s="68">
        <f t="shared" si="2"/>
        <v>49.860000000000007</v>
      </c>
      <c r="F34" s="68">
        <v>308.60000000000002</v>
      </c>
      <c r="G34" s="68">
        <f t="shared" si="1"/>
        <v>80.78418664938431</v>
      </c>
      <c r="H34" s="8"/>
    </row>
    <row r="35" spans="1:8" s="6" customFormat="1" ht="52.8" outlineLevel="7" x14ac:dyDescent="0.25">
      <c r="A35" s="29" t="s">
        <v>213</v>
      </c>
      <c r="B35" s="30" t="s">
        <v>214</v>
      </c>
      <c r="C35" s="68">
        <v>2000</v>
      </c>
      <c r="D35" s="68">
        <v>1117.8</v>
      </c>
      <c r="E35" s="68">
        <f t="shared" si="2"/>
        <v>55.889999999999993</v>
      </c>
      <c r="F35" s="68">
        <v>1505.4</v>
      </c>
      <c r="G35" s="68">
        <f t="shared" si="1"/>
        <v>74.25269031486647</v>
      </c>
      <c r="H35" s="8"/>
    </row>
    <row r="36" spans="1:8" s="6" customFormat="1" ht="52.8" outlineLevel="7" x14ac:dyDescent="0.25">
      <c r="A36" s="29" t="s">
        <v>232</v>
      </c>
      <c r="B36" s="30" t="s">
        <v>289</v>
      </c>
      <c r="C36" s="68">
        <v>0</v>
      </c>
      <c r="D36" s="68">
        <v>653.1</v>
      </c>
      <c r="E36" s="68"/>
      <c r="F36" s="68">
        <v>329</v>
      </c>
      <c r="G36" s="68">
        <f t="shared" si="1"/>
        <v>198.51063829787233</v>
      </c>
      <c r="H36" s="8"/>
    </row>
    <row r="37" spans="1:8" s="6" customFormat="1" ht="52.8" outlineLevel="7" x14ac:dyDescent="0.25">
      <c r="A37" s="29" t="s">
        <v>255</v>
      </c>
      <c r="B37" s="30" t="s">
        <v>290</v>
      </c>
      <c r="C37" s="68">
        <v>0</v>
      </c>
      <c r="D37" s="68">
        <v>3.9</v>
      </c>
      <c r="E37" s="68"/>
      <c r="F37" s="68">
        <v>20.2</v>
      </c>
      <c r="G37" s="68">
        <f t="shared" si="1"/>
        <v>19.306930693069308</v>
      </c>
      <c r="H37" s="8"/>
    </row>
    <row r="38" spans="1:8" s="6" customFormat="1" ht="66" outlineLevel="7" x14ac:dyDescent="0.25">
      <c r="A38" s="29" t="s">
        <v>324</v>
      </c>
      <c r="B38" s="30" t="s">
        <v>325</v>
      </c>
      <c r="C38" s="68">
        <v>0</v>
      </c>
      <c r="D38" s="68">
        <v>8.1999999999999993</v>
      </c>
      <c r="E38" s="68"/>
      <c r="F38" s="68">
        <v>0</v>
      </c>
      <c r="G38" s="68"/>
      <c r="H38" s="8"/>
    </row>
    <row r="39" spans="1:8" ht="13.2" outlineLevel="1" x14ac:dyDescent="0.25">
      <c r="A39" s="23" t="s">
        <v>60</v>
      </c>
      <c r="B39" s="24" t="s">
        <v>61</v>
      </c>
      <c r="C39" s="67">
        <f>C40+C41+C42+C43</f>
        <v>2370</v>
      </c>
      <c r="D39" s="67">
        <f>D40+D41+D42+D43</f>
        <v>1466.6999999999998</v>
      </c>
      <c r="E39" s="67">
        <f t="shared" si="2"/>
        <v>61.886075949367083</v>
      </c>
      <c r="F39" s="67">
        <f>F40+F41+F42+F43+F44</f>
        <v>1730.4</v>
      </c>
      <c r="G39" s="67">
        <f t="shared" si="1"/>
        <v>84.76074895977807</v>
      </c>
    </row>
    <row r="40" spans="1:8" ht="13.2" outlineLevel="3" x14ac:dyDescent="0.25">
      <c r="A40" s="20" t="s">
        <v>62</v>
      </c>
      <c r="B40" s="21" t="s">
        <v>63</v>
      </c>
      <c r="C40" s="68">
        <v>604.29999999999995</v>
      </c>
      <c r="D40" s="68">
        <v>362.2</v>
      </c>
      <c r="E40" s="68">
        <f t="shared" si="2"/>
        <v>59.937117325831544</v>
      </c>
      <c r="F40" s="68">
        <v>433.4</v>
      </c>
      <c r="G40" s="68">
        <f t="shared" si="1"/>
        <v>83.571758191047536</v>
      </c>
    </row>
    <row r="41" spans="1:8" ht="13.2" outlineLevel="3" x14ac:dyDescent="0.25">
      <c r="A41" s="20" t="s">
        <v>64</v>
      </c>
      <c r="B41" s="21" t="s">
        <v>65</v>
      </c>
      <c r="C41" s="68">
        <v>11.2</v>
      </c>
      <c r="D41" s="68">
        <v>0</v>
      </c>
      <c r="E41" s="68">
        <f t="shared" si="2"/>
        <v>0</v>
      </c>
      <c r="F41" s="68">
        <v>8.9</v>
      </c>
      <c r="G41" s="68">
        <f t="shared" si="1"/>
        <v>0</v>
      </c>
    </row>
    <row r="42" spans="1:8" ht="13.2" outlineLevel="3" x14ac:dyDescent="0.25">
      <c r="A42" s="20" t="s">
        <v>66</v>
      </c>
      <c r="B42" s="21" t="s">
        <v>67</v>
      </c>
      <c r="C42" s="68">
        <v>637.5</v>
      </c>
      <c r="D42" s="68">
        <v>344.7</v>
      </c>
      <c r="E42" s="68">
        <f t="shared" si="2"/>
        <v>54.070588235294117</v>
      </c>
      <c r="F42" s="68">
        <v>445.1</v>
      </c>
      <c r="G42" s="68">
        <f t="shared" si="1"/>
        <v>77.443271175016847</v>
      </c>
    </row>
    <row r="43" spans="1:8" ht="13.2" outlineLevel="3" x14ac:dyDescent="0.25">
      <c r="A43" s="20" t="s">
        <v>68</v>
      </c>
      <c r="B43" s="21" t="s">
        <v>69</v>
      </c>
      <c r="C43" s="68">
        <v>1117</v>
      </c>
      <c r="D43" s="68">
        <v>759.8</v>
      </c>
      <c r="E43" s="68">
        <f t="shared" si="2"/>
        <v>68.021486123545202</v>
      </c>
      <c r="F43" s="68">
        <v>843</v>
      </c>
      <c r="G43" s="68">
        <f t="shared" si="1"/>
        <v>90.130486358244355</v>
      </c>
    </row>
    <row r="44" spans="1:8" ht="13.2" hidden="1" outlineLevel="3" x14ac:dyDescent="0.25">
      <c r="A44" s="20" t="s">
        <v>309</v>
      </c>
      <c r="B44" s="21" t="s">
        <v>310</v>
      </c>
      <c r="C44" s="68">
        <v>1117</v>
      </c>
      <c r="D44" s="68">
        <v>751.1</v>
      </c>
      <c r="E44" s="68">
        <f t="shared" si="2"/>
        <v>67.242614145031325</v>
      </c>
      <c r="F44" s="68">
        <v>0</v>
      </c>
      <c r="G44" s="68"/>
    </row>
    <row r="45" spans="1:8" ht="13.2" outlineLevel="1" x14ac:dyDescent="0.25">
      <c r="A45" s="23" t="s">
        <v>70</v>
      </c>
      <c r="B45" s="24" t="s">
        <v>293</v>
      </c>
      <c r="C45" s="67">
        <v>10187</v>
      </c>
      <c r="D45" s="67">
        <v>7567.5</v>
      </c>
      <c r="E45" s="67">
        <f t="shared" si="2"/>
        <v>74.285854520467268</v>
      </c>
      <c r="F45" s="67">
        <v>8061.8</v>
      </c>
      <c r="G45" s="67">
        <f t="shared" si="1"/>
        <v>93.868614949514992</v>
      </c>
    </row>
    <row r="46" spans="1:8" ht="13.2" outlineLevel="1" x14ac:dyDescent="0.25">
      <c r="A46" s="23" t="s">
        <v>71</v>
      </c>
      <c r="B46" s="24" t="s">
        <v>72</v>
      </c>
      <c r="C46" s="67">
        <f>C47+C48+C49+C50+C51</f>
        <v>8000</v>
      </c>
      <c r="D46" s="67">
        <f>D47+D48+D49+D50+D51</f>
        <v>8865.6999999999989</v>
      </c>
      <c r="E46" s="67">
        <f t="shared" si="2"/>
        <v>110.82124999999998</v>
      </c>
      <c r="F46" s="67">
        <f>F47+F48+F49+F50+F51</f>
        <v>5970.6</v>
      </c>
      <c r="G46" s="67">
        <f t="shared" si="1"/>
        <v>148.48926406056339</v>
      </c>
    </row>
    <row r="47" spans="1:8" ht="52.8" outlineLevel="7" x14ac:dyDescent="0.25">
      <c r="A47" s="31" t="s">
        <v>312</v>
      </c>
      <c r="B47" s="32" t="s">
        <v>73</v>
      </c>
      <c r="C47" s="68">
        <v>3500</v>
      </c>
      <c r="D47" s="68">
        <v>3413</v>
      </c>
      <c r="E47" s="68">
        <f t="shared" si="2"/>
        <v>97.514285714285705</v>
      </c>
      <c r="F47" s="68">
        <v>2058</v>
      </c>
      <c r="G47" s="68">
        <f t="shared" si="1"/>
        <v>165.84062196307093</v>
      </c>
    </row>
    <row r="48" spans="1:8" ht="52.8" outlineLevel="7" x14ac:dyDescent="0.25">
      <c r="A48" s="31" t="s">
        <v>314</v>
      </c>
      <c r="B48" s="33" t="s">
        <v>248</v>
      </c>
      <c r="C48" s="68">
        <v>0</v>
      </c>
      <c r="D48" s="68">
        <v>0</v>
      </c>
      <c r="E48" s="68"/>
      <c r="F48" s="68">
        <v>22</v>
      </c>
      <c r="G48" s="68">
        <f t="shared" si="1"/>
        <v>0</v>
      </c>
    </row>
    <row r="49" spans="1:7" ht="26.4" outlineLevel="7" x14ac:dyDescent="0.25">
      <c r="A49" s="31" t="s">
        <v>313</v>
      </c>
      <c r="B49" s="34" t="s">
        <v>74</v>
      </c>
      <c r="C49" s="68">
        <v>4000</v>
      </c>
      <c r="D49" s="68">
        <v>5054.8</v>
      </c>
      <c r="E49" s="68">
        <f t="shared" si="2"/>
        <v>126.37</v>
      </c>
      <c r="F49" s="68">
        <v>3585.8</v>
      </c>
      <c r="G49" s="68">
        <f t="shared" si="1"/>
        <v>140.96714819566066</v>
      </c>
    </row>
    <row r="50" spans="1:7" ht="39.6" outlineLevel="7" x14ac:dyDescent="0.25">
      <c r="A50" s="35" t="s">
        <v>263</v>
      </c>
      <c r="B50" s="21" t="s">
        <v>260</v>
      </c>
      <c r="C50" s="68">
        <v>0</v>
      </c>
      <c r="D50" s="68">
        <v>300.3</v>
      </c>
      <c r="E50" s="68"/>
      <c r="F50" s="68">
        <v>28</v>
      </c>
      <c r="G50" s="68">
        <f t="shared" si="1"/>
        <v>1072.5</v>
      </c>
    </row>
    <row r="51" spans="1:7" ht="52.8" outlineLevel="7" x14ac:dyDescent="0.25">
      <c r="A51" s="36" t="s">
        <v>264</v>
      </c>
      <c r="B51" s="25" t="s">
        <v>294</v>
      </c>
      <c r="C51" s="68">
        <v>500</v>
      </c>
      <c r="D51" s="68">
        <v>97.6</v>
      </c>
      <c r="E51" s="68">
        <f t="shared" si="2"/>
        <v>19.52</v>
      </c>
      <c r="F51" s="68">
        <v>276.8</v>
      </c>
      <c r="G51" s="68">
        <f t="shared" si="1"/>
        <v>35.260115606936417</v>
      </c>
    </row>
    <row r="52" spans="1:7" ht="13.2" outlineLevel="1" x14ac:dyDescent="0.25">
      <c r="A52" s="23" t="s">
        <v>75</v>
      </c>
      <c r="B52" s="24" t="s">
        <v>76</v>
      </c>
      <c r="C52" s="67">
        <f>C53+C54+C57+C58+C59+C60+C61+C63+C64+C65+C66+C67+C62+C55+C56</f>
        <v>6200</v>
      </c>
      <c r="D52" s="67">
        <f>D53+D54+D57+D58+D59+D60+D61+D63+D64+D65+D66+D67+D62+D55+D56</f>
        <v>7125.3</v>
      </c>
      <c r="E52" s="67">
        <f t="shared" si="2"/>
        <v>114.92419354838709</v>
      </c>
      <c r="F52" s="67">
        <f>F53+F54+F57+F58+F59+F60+F61+F63+F64+F65+F66+F67+F62+F55</f>
        <v>3051.4</v>
      </c>
      <c r="G52" s="67">
        <f t="shared" si="1"/>
        <v>233.50920888772367</v>
      </c>
    </row>
    <row r="53" spans="1:7" ht="13.2" outlineLevel="2" x14ac:dyDescent="0.25">
      <c r="A53" s="20" t="s">
        <v>77</v>
      </c>
      <c r="B53" s="21" t="s">
        <v>78</v>
      </c>
      <c r="C53" s="68">
        <v>141</v>
      </c>
      <c r="D53" s="68">
        <v>115.8</v>
      </c>
      <c r="E53" s="68">
        <f t="shared" si="2"/>
        <v>82.127659574468083</v>
      </c>
      <c r="F53" s="68">
        <v>100.7</v>
      </c>
      <c r="G53" s="68">
        <f t="shared" si="1"/>
        <v>114.99503475670308</v>
      </c>
    </row>
    <row r="54" spans="1:7" ht="39.6" outlineLevel="2" x14ac:dyDescent="0.25">
      <c r="A54" s="20" t="s">
        <v>79</v>
      </c>
      <c r="B54" s="21" t="s">
        <v>80</v>
      </c>
      <c r="C54" s="68">
        <v>10</v>
      </c>
      <c r="D54" s="68">
        <v>0</v>
      </c>
      <c r="E54" s="68">
        <f t="shared" si="2"/>
        <v>0</v>
      </c>
      <c r="F54" s="68">
        <v>10</v>
      </c>
      <c r="G54" s="68">
        <f t="shared" si="1"/>
        <v>0</v>
      </c>
    </row>
    <row r="55" spans="1:7" ht="39.6" outlineLevel="2" x14ac:dyDescent="0.25">
      <c r="A55" s="20" t="s">
        <v>81</v>
      </c>
      <c r="B55" s="21" t="s">
        <v>291</v>
      </c>
      <c r="C55" s="68">
        <v>0</v>
      </c>
      <c r="D55" s="68">
        <v>201.1</v>
      </c>
      <c r="E55" s="68"/>
      <c r="F55" s="68">
        <v>0</v>
      </c>
      <c r="G55" s="68"/>
    </row>
    <row r="56" spans="1:7" ht="26.4" outlineLevel="2" x14ac:dyDescent="0.25">
      <c r="A56" s="20" t="s">
        <v>311</v>
      </c>
      <c r="B56" s="21" t="s">
        <v>315</v>
      </c>
      <c r="C56" s="68">
        <v>0</v>
      </c>
      <c r="D56" s="68">
        <v>17</v>
      </c>
      <c r="E56" s="68"/>
      <c r="F56" s="68">
        <v>0</v>
      </c>
      <c r="G56" s="68"/>
    </row>
    <row r="57" spans="1:7" ht="13.2" outlineLevel="2" x14ac:dyDescent="0.25">
      <c r="A57" s="20" t="s">
        <v>82</v>
      </c>
      <c r="B57" s="21" t="s">
        <v>83</v>
      </c>
      <c r="C57" s="68">
        <v>30.9</v>
      </c>
      <c r="D57" s="68">
        <v>0</v>
      </c>
      <c r="E57" s="68">
        <f t="shared" si="2"/>
        <v>0</v>
      </c>
      <c r="F57" s="68">
        <v>19.7</v>
      </c>
      <c r="G57" s="68">
        <f t="shared" si="1"/>
        <v>0</v>
      </c>
    </row>
    <row r="58" spans="1:7" ht="66" outlineLevel="2" x14ac:dyDescent="0.25">
      <c r="A58" s="20" t="s">
        <v>84</v>
      </c>
      <c r="B58" s="28" t="s">
        <v>295</v>
      </c>
      <c r="C58" s="68">
        <v>542.5</v>
      </c>
      <c r="D58" s="68">
        <v>560</v>
      </c>
      <c r="E58" s="68">
        <f t="shared" si="2"/>
        <v>103.2258064516129</v>
      </c>
      <c r="F58" s="68">
        <v>420.5</v>
      </c>
      <c r="G58" s="68">
        <f t="shared" si="1"/>
        <v>133.17479191438764</v>
      </c>
    </row>
    <row r="59" spans="1:7" ht="39.6" outlineLevel="2" x14ac:dyDescent="0.25">
      <c r="A59" s="20" t="s">
        <v>85</v>
      </c>
      <c r="B59" s="25" t="s">
        <v>86</v>
      </c>
      <c r="C59" s="68">
        <v>774.1</v>
      </c>
      <c r="D59" s="68">
        <v>937.8</v>
      </c>
      <c r="E59" s="68">
        <f t="shared" si="2"/>
        <v>121.14713861258235</v>
      </c>
      <c r="F59" s="68">
        <v>360.7</v>
      </c>
      <c r="G59" s="68">
        <f t="shared" si="1"/>
        <v>259.99445522594954</v>
      </c>
    </row>
    <row r="60" spans="1:7" ht="13.2" outlineLevel="2" x14ac:dyDescent="0.25">
      <c r="A60" s="20" t="s">
        <v>87</v>
      </c>
      <c r="B60" s="25" t="s">
        <v>296</v>
      </c>
      <c r="C60" s="68">
        <v>123.5</v>
      </c>
      <c r="D60" s="68">
        <v>0</v>
      </c>
      <c r="E60" s="68">
        <f t="shared" si="2"/>
        <v>0</v>
      </c>
      <c r="F60" s="68">
        <v>96.3</v>
      </c>
      <c r="G60" s="68">
        <f t="shared" si="1"/>
        <v>0</v>
      </c>
    </row>
    <row r="61" spans="1:7" ht="39.6" outlineLevel="2" x14ac:dyDescent="0.25">
      <c r="A61" s="20" t="s">
        <v>297</v>
      </c>
      <c r="B61" s="25" t="s">
        <v>298</v>
      </c>
      <c r="C61" s="68">
        <v>9.3000000000000007</v>
      </c>
      <c r="D61" s="68">
        <v>186</v>
      </c>
      <c r="E61" s="68">
        <f t="shared" si="2"/>
        <v>2000</v>
      </c>
      <c r="F61" s="68">
        <v>8</v>
      </c>
      <c r="G61" s="68">
        <f t="shared" si="1"/>
        <v>2325</v>
      </c>
    </row>
    <row r="62" spans="1:7" ht="13.2" outlineLevel="2" x14ac:dyDescent="0.25">
      <c r="A62" s="20" t="s">
        <v>242</v>
      </c>
      <c r="B62" s="25" t="s">
        <v>243</v>
      </c>
      <c r="C62" s="68">
        <v>3.8</v>
      </c>
      <c r="D62" s="68">
        <v>0</v>
      </c>
      <c r="E62" s="68">
        <f t="shared" si="2"/>
        <v>0</v>
      </c>
      <c r="F62" s="68">
        <v>3.3</v>
      </c>
      <c r="G62" s="68">
        <f t="shared" si="1"/>
        <v>0</v>
      </c>
    </row>
    <row r="63" spans="1:7" ht="26.4" hidden="1" outlineLevel="2" x14ac:dyDescent="0.25">
      <c r="A63" s="20" t="s">
        <v>88</v>
      </c>
      <c r="B63" s="25" t="s">
        <v>89</v>
      </c>
      <c r="C63" s="68">
        <v>0</v>
      </c>
      <c r="D63" s="68">
        <v>0</v>
      </c>
      <c r="E63" s="68"/>
      <c r="F63" s="68">
        <v>0</v>
      </c>
      <c r="G63" s="68"/>
    </row>
    <row r="64" spans="1:7" ht="39.6" outlineLevel="2" x14ac:dyDescent="0.25">
      <c r="A64" s="20" t="s">
        <v>90</v>
      </c>
      <c r="B64" s="25" t="s">
        <v>91</v>
      </c>
      <c r="C64" s="68">
        <v>203.8</v>
      </c>
      <c r="D64" s="68">
        <v>184.8</v>
      </c>
      <c r="E64" s="68">
        <f t="shared" si="2"/>
        <v>90.677134445534833</v>
      </c>
      <c r="F64" s="68">
        <v>149.80000000000001</v>
      </c>
      <c r="G64" s="68">
        <f t="shared" si="1"/>
        <v>123.36448598130841</v>
      </c>
    </row>
    <row r="65" spans="1:8" ht="26.4" outlineLevel="2" x14ac:dyDescent="0.25">
      <c r="A65" s="20" t="s">
        <v>92</v>
      </c>
      <c r="B65" s="25" t="s">
        <v>93</v>
      </c>
      <c r="C65" s="68">
        <v>0</v>
      </c>
      <c r="D65" s="68">
        <v>-30</v>
      </c>
      <c r="E65" s="68"/>
      <c r="F65" s="68">
        <v>-165</v>
      </c>
      <c r="G65" s="68">
        <f t="shared" si="1"/>
        <v>18.181818181818183</v>
      </c>
    </row>
    <row r="66" spans="1:8" ht="26.4" outlineLevel="2" x14ac:dyDescent="0.25">
      <c r="A66" s="20" t="s">
        <v>94</v>
      </c>
      <c r="B66" s="25" t="s">
        <v>95</v>
      </c>
      <c r="C66" s="68">
        <v>1160.0999999999999</v>
      </c>
      <c r="D66" s="68">
        <v>484.6</v>
      </c>
      <c r="E66" s="68">
        <f t="shared" si="2"/>
        <v>41.772261011981733</v>
      </c>
      <c r="F66" s="68">
        <v>699.5</v>
      </c>
      <c r="G66" s="68">
        <f t="shared" si="1"/>
        <v>69.278055754110085</v>
      </c>
    </row>
    <row r="67" spans="1:8" s="12" customFormat="1" ht="13.2" outlineLevel="2" x14ac:dyDescent="0.25">
      <c r="A67" s="20" t="s">
        <v>96</v>
      </c>
      <c r="B67" s="21" t="s">
        <v>97</v>
      </c>
      <c r="C67" s="68">
        <v>3201</v>
      </c>
      <c r="D67" s="68">
        <v>4468.2</v>
      </c>
      <c r="E67" s="68">
        <f t="shared" si="2"/>
        <v>139.58762886597938</v>
      </c>
      <c r="F67" s="68">
        <v>1347.9</v>
      </c>
      <c r="G67" s="68">
        <f t="shared" si="1"/>
        <v>331.49343423102601</v>
      </c>
      <c r="H67" s="63"/>
    </row>
    <row r="68" spans="1:8" s="12" customFormat="1" ht="13.2" outlineLevel="1" x14ac:dyDescent="0.25">
      <c r="A68" s="23" t="s">
        <v>98</v>
      </c>
      <c r="B68" s="24" t="s">
        <v>99</v>
      </c>
      <c r="C68" s="67">
        <f>C69+C70</f>
        <v>36</v>
      </c>
      <c r="D68" s="67">
        <f>D69+D70</f>
        <v>36.700000000000003</v>
      </c>
      <c r="E68" s="67">
        <f t="shared" si="2"/>
        <v>101.94444444444446</v>
      </c>
      <c r="F68" s="67">
        <f>F69+F70</f>
        <v>104.10000000000001</v>
      </c>
      <c r="G68" s="67">
        <f t="shared" si="1"/>
        <v>35.254562920268974</v>
      </c>
      <c r="H68" s="63"/>
    </row>
    <row r="69" spans="1:8" s="12" customFormat="1" ht="13.2" outlineLevel="7" x14ac:dyDescent="0.25">
      <c r="A69" s="27" t="s">
        <v>100</v>
      </c>
      <c r="B69" s="21" t="s">
        <v>101</v>
      </c>
      <c r="C69" s="68">
        <v>0</v>
      </c>
      <c r="D69" s="68">
        <v>0.7</v>
      </c>
      <c r="E69" s="68"/>
      <c r="F69" s="68">
        <v>2.2000000000000002</v>
      </c>
      <c r="G69" s="68"/>
      <c r="H69" s="63"/>
    </row>
    <row r="70" spans="1:8" s="12" customFormat="1" ht="13.2" outlineLevel="7" x14ac:dyDescent="0.25">
      <c r="A70" s="27" t="s">
        <v>207</v>
      </c>
      <c r="B70" s="21" t="s">
        <v>99</v>
      </c>
      <c r="C70" s="68">
        <v>36</v>
      </c>
      <c r="D70" s="68">
        <v>36</v>
      </c>
      <c r="E70" s="68">
        <f t="shared" si="2"/>
        <v>100</v>
      </c>
      <c r="F70" s="68">
        <v>101.9</v>
      </c>
      <c r="G70" s="68">
        <f t="shared" si="1"/>
        <v>35.328753680078506</v>
      </c>
      <c r="H70" s="63"/>
    </row>
    <row r="71" spans="1:8" s="12" customFormat="1" ht="13.2" x14ac:dyDescent="0.25">
      <c r="A71" s="23" t="s">
        <v>102</v>
      </c>
      <c r="B71" s="24" t="s">
        <v>103</v>
      </c>
      <c r="C71" s="67">
        <f>C72+C121+C122+C123</f>
        <v>771109.50000000012</v>
      </c>
      <c r="D71" s="67">
        <f>D72+D121+D122+D123</f>
        <v>549205.50000000012</v>
      </c>
      <c r="E71" s="67">
        <f t="shared" si="2"/>
        <v>71.222764082143968</v>
      </c>
      <c r="F71" s="67">
        <f>F72+F121+F122+F123</f>
        <v>517657.3000000001</v>
      </c>
      <c r="G71" s="67">
        <f t="shared" ref="G71:G124" si="3">D71/F71*100</f>
        <v>106.09441806384264</v>
      </c>
    </row>
    <row r="72" spans="1:8" s="12" customFormat="1" ht="26.4" outlineLevel="1" x14ac:dyDescent="0.25">
      <c r="A72" s="23" t="s">
        <v>104</v>
      </c>
      <c r="B72" s="24" t="s">
        <v>105</v>
      </c>
      <c r="C72" s="67">
        <f>C73+C77+C95+C117</f>
        <v>771059.50000000012</v>
      </c>
      <c r="D72" s="67">
        <f>D73+D77+D95+D117</f>
        <v>549342.80000000005</v>
      </c>
      <c r="E72" s="67">
        <f t="shared" ref="E72:E124" si="4">D72/C72*100</f>
        <v>71.245189249338083</v>
      </c>
      <c r="F72" s="67">
        <f>F73+F77+F95+F117</f>
        <v>519420.20000000007</v>
      </c>
      <c r="G72" s="67">
        <f t="shared" si="3"/>
        <v>105.76076941174024</v>
      </c>
    </row>
    <row r="73" spans="1:8" s="12" customFormat="1" ht="26.4" outlineLevel="1" x14ac:dyDescent="0.25">
      <c r="A73" s="23" t="s">
        <v>261</v>
      </c>
      <c r="B73" s="24" t="s">
        <v>209</v>
      </c>
      <c r="C73" s="67">
        <f>C74+C75+C76</f>
        <v>3481</v>
      </c>
      <c r="D73" s="67">
        <f>D74+D75+D76</f>
        <v>3481</v>
      </c>
      <c r="E73" s="67">
        <f t="shared" si="4"/>
        <v>100</v>
      </c>
      <c r="F73" s="67">
        <f>F74+F75+F76</f>
        <v>1092.0999999999999</v>
      </c>
      <c r="G73" s="67">
        <f t="shared" si="3"/>
        <v>318.74370478893877</v>
      </c>
    </row>
    <row r="74" spans="1:8" s="12" customFormat="1" ht="39.6" outlineLevel="1" x14ac:dyDescent="0.25">
      <c r="A74" s="37" t="s">
        <v>319</v>
      </c>
      <c r="B74" s="21" t="s">
        <v>254</v>
      </c>
      <c r="C74" s="68">
        <v>0</v>
      </c>
      <c r="D74" s="68">
        <v>0</v>
      </c>
      <c r="E74" s="68"/>
      <c r="F74" s="68">
        <v>1092.0999999999999</v>
      </c>
      <c r="G74" s="68">
        <f t="shared" si="3"/>
        <v>0</v>
      </c>
    </row>
    <row r="75" spans="1:8" s="12" customFormat="1" ht="39.6" outlineLevel="1" x14ac:dyDescent="0.25">
      <c r="A75" s="37" t="s">
        <v>319</v>
      </c>
      <c r="B75" s="38" t="s">
        <v>323</v>
      </c>
      <c r="C75" s="68">
        <v>1720</v>
      </c>
      <c r="D75" s="68">
        <v>1720</v>
      </c>
      <c r="E75" s="68">
        <f t="shared" si="4"/>
        <v>100</v>
      </c>
      <c r="F75" s="68">
        <v>0</v>
      </c>
      <c r="G75" s="68"/>
    </row>
    <row r="76" spans="1:8" s="12" customFormat="1" ht="39.6" outlineLevel="1" x14ac:dyDescent="0.25">
      <c r="A76" s="37" t="s">
        <v>320</v>
      </c>
      <c r="B76" s="38" t="s">
        <v>321</v>
      </c>
      <c r="C76" s="68">
        <v>1761</v>
      </c>
      <c r="D76" s="68">
        <v>1761</v>
      </c>
      <c r="E76" s="68">
        <f t="shared" si="4"/>
        <v>100</v>
      </c>
      <c r="F76" s="68">
        <v>0</v>
      </c>
      <c r="G76" s="68"/>
    </row>
    <row r="77" spans="1:8" ht="26.4" outlineLevel="2" x14ac:dyDescent="0.25">
      <c r="A77" s="10" t="s">
        <v>262</v>
      </c>
      <c r="B77" s="26" t="s">
        <v>299</v>
      </c>
      <c r="C77" s="69">
        <f>C78+C79+C80+C81+C82++C83+C84+C85+C86+C87+C88+C89+C90+C91+C92+C93+C94</f>
        <v>125255.4</v>
      </c>
      <c r="D77" s="69">
        <f>D78+D79+D80+D81+D82++D83+D84+D85+D86+D87+D88+D89+D90+D91+D92+D93+D94</f>
        <v>22860.3</v>
      </c>
      <c r="E77" s="67">
        <f t="shared" si="4"/>
        <v>18.25094965965539</v>
      </c>
      <c r="F77" s="69">
        <f>F78+F79+F80+F81+F82++F83+F84+F85+F86+F87+F88+F89+F90+F91+F92+F93+F94</f>
        <v>49093.399999999994</v>
      </c>
      <c r="G77" s="67">
        <f t="shared" si="3"/>
        <v>46.56491503949615</v>
      </c>
    </row>
    <row r="78" spans="1:8" s="12" customFormat="1" ht="39.6" outlineLevel="2" x14ac:dyDescent="0.25">
      <c r="A78" s="37" t="s">
        <v>283</v>
      </c>
      <c r="B78" s="39" t="s">
        <v>284</v>
      </c>
      <c r="C78" s="68">
        <v>3267</v>
      </c>
      <c r="D78" s="68">
        <v>0</v>
      </c>
      <c r="E78" s="68">
        <f t="shared" si="4"/>
        <v>0</v>
      </c>
      <c r="F78" s="68">
        <v>0</v>
      </c>
      <c r="G78" s="68"/>
    </row>
    <row r="79" spans="1:8" s="12" customFormat="1" ht="13.2" outlineLevel="2" x14ac:dyDescent="0.25">
      <c r="A79" s="37" t="s">
        <v>285</v>
      </c>
      <c r="B79" s="39" t="s">
        <v>286</v>
      </c>
      <c r="C79" s="68">
        <v>9100</v>
      </c>
      <c r="D79" s="68">
        <v>0</v>
      </c>
      <c r="E79" s="68">
        <f t="shared" si="4"/>
        <v>0</v>
      </c>
      <c r="F79" s="68">
        <v>0</v>
      </c>
      <c r="G79" s="68"/>
    </row>
    <row r="80" spans="1:8" s="12" customFormat="1" ht="26.4" outlineLevel="2" x14ac:dyDescent="0.25">
      <c r="A80" s="37" t="s">
        <v>241</v>
      </c>
      <c r="B80" s="39" t="s">
        <v>208</v>
      </c>
      <c r="C80" s="68">
        <v>0</v>
      </c>
      <c r="D80" s="68">
        <v>100</v>
      </c>
      <c r="E80" s="68"/>
      <c r="F80" s="68">
        <v>50</v>
      </c>
      <c r="G80" s="68">
        <f t="shared" si="3"/>
        <v>200</v>
      </c>
    </row>
    <row r="81" spans="1:8" ht="26.4" outlineLevel="4" x14ac:dyDescent="0.25">
      <c r="A81" s="40" t="s">
        <v>282</v>
      </c>
      <c r="B81" s="39" t="s">
        <v>301</v>
      </c>
      <c r="C81" s="68">
        <v>51925.2</v>
      </c>
      <c r="D81" s="68">
        <v>0</v>
      </c>
      <c r="E81" s="68">
        <f t="shared" si="4"/>
        <v>0</v>
      </c>
      <c r="F81" s="68">
        <v>0</v>
      </c>
      <c r="G81" s="68"/>
    </row>
    <row r="82" spans="1:8" s="12" customFormat="1" ht="100.2" customHeight="1" outlineLevel="4" x14ac:dyDescent="0.25">
      <c r="A82" s="37" t="s">
        <v>342</v>
      </c>
      <c r="B82" s="39" t="s">
        <v>338</v>
      </c>
      <c r="C82" s="68">
        <v>0</v>
      </c>
      <c r="D82" s="68">
        <v>0</v>
      </c>
      <c r="E82" s="68"/>
      <c r="F82" s="68">
        <v>1852.3</v>
      </c>
      <c r="G82" s="68">
        <f t="shared" si="3"/>
        <v>0</v>
      </c>
    </row>
    <row r="83" spans="1:8" ht="92.4" hidden="1" outlineLevel="4" x14ac:dyDescent="0.25">
      <c r="A83" s="37" t="s">
        <v>271</v>
      </c>
      <c r="B83" s="41" t="s">
        <v>272</v>
      </c>
      <c r="C83" s="68">
        <v>0</v>
      </c>
      <c r="D83" s="68">
        <v>0</v>
      </c>
      <c r="E83" s="68"/>
      <c r="F83" s="68">
        <v>0</v>
      </c>
      <c r="G83" s="68"/>
    </row>
    <row r="84" spans="1:8" s="72" customFormat="1" ht="26.4" outlineLevel="4" x14ac:dyDescent="0.25">
      <c r="A84" s="37" t="s">
        <v>337</v>
      </c>
      <c r="B84" s="41" t="s">
        <v>336</v>
      </c>
      <c r="C84" s="68">
        <v>1513</v>
      </c>
      <c r="D84" s="68">
        <v>1513</v>
      </c>
      <c r="E84" s="68">
        <f t="shared" si="4"/>
        <v>100</v>
      </c>
      <c r="F84" s="68">
        <v>1589.3</v>
      </c>
      <c r="G84" s="68">
        <f t="shared" si="3"/>
        <v>95.199144277354804</v>
      </c>
    </row>
    <row r="85" spans="1:8" s="72" customFormat="1" ht="26.4" outlineLevel="4" x14ac:dyDescent="0.25">
      <c r="A85" s="37" t="s">
        <v>326</v>
      </c>
      <c r="B85" s="38" t="s">
        <v>327</v>
      </c>
      <c r="C85" s="68">
        <v>1033.2</v>
      </c>
      <c r="D85" s="68">
        <v>1033.2</v>
      </c>
      <c r="E85" s="68">
        <f t="shared" si="4"/>
        <v>100</v>
      </c>
      <c r="F85" s="68">
        <v>0</v>
      </c>
      <c r="G85" s="68"/>
    </row>
    <row r="86" spans="1:8" s="72" customFormat="1" ht="13.2" outlineLevel="4" x14ac:dyDescent="0.25">
      <c r="A86" s="37" t="s">
        <v>328</v>
      </c>
      <c r="B86" s="38" t="s">
        <v>329</v>
      </c>
      <c r="C86" s="68">
        <v>8573</v>
      </c>
      <c r="D86" s="68">
        <v>3127.7</v>
      </c>
      <c r="E86" s="68">
        <f t="shared" si="4"/>
        <v>36.48314475679458</v>
      </c>
      <c r="F86" s="68">
        <v>7593.3</v>
      </c>
      <c r="G86" s="68">
        <f t="shared" si="3"/>
        <v>41.190259834327627</v>
      </c>
    </row>
    <row r="87" spans="1:8" s="6" customFormat="1" ht="39.6" hidden="1" outlineLevel="4" x14ac:dyDescent="0.25">
      <c r="A87" s="37" t="s">
        <v>268</v>
      </c>
      <c r="B87" s="41" t="s">
        <v>302</v>
      </c>
      <c r="C87" s="68">
        <v>0</v>
      </c>
      <c r="D87" s="68">
        <v>0</v>
      </c>
      <c r="E87" s="68"/>
      <c r="F87" s="68">
        <v>0</v>
      </c>
      <c r="G87" s="68"/>
      <c r="H87" s="8"/>
    </row>
    <row r="88" spans="1:8" s="6" customFormat="1" ht="39.6" hidden="1" outlineLevel="4" x14ac:dyDescent="0.25">
      <c r="A88" s="37" t="s">
        <v>269</v>
      </c>
      <c r="B88" s="41" t="s">
        <v>303</v>
      </c>
      <c r="C88" s="68">
        <v>0</v>
      </c>
      <c r="D88" s="68">
        <v>0</v>
      </c>
      <c r="E88" s="68"/>
      <c r="F88" s="68">
        <v>0</v>
      </c>
      <c r="G88" s="68"/>
      <c r="H88" s="8"/>
    </row>
    <row r="89" spans="1:8" s="12" customFormat="1" ht="52.8" outlineLevel="4" x14ac:dyDescent="0.25">
      <c r="A89" s="37" t="s">
        <v>339</v>
      </c>
      <c r="B89" s="41" t="s">
        <v>340</v>
      </c>
      <c r="C89" s="68">
        <v>22257.599999999999</v>
      </c>
      <c r="D89" s="68">
        <v>0</v>
      </c>
      <c r="E89" s="68">
        <f t="shared" si="4"/>
        <v>0</v>
      </c>
      <c r="F89" s="68">
        <v>30437.8</v>
      </c>
      <c r="G89" s="68">
        <f t="shared" si="3"/>
        <v>0</v>
      </c>
    </row>
    <row r="90" spans="1:8" s="12" customFormat="1" ht="39.6" outlineLevel="7" x14ac:dyDescent="0.25">
      <c r="A90" s="37" t="s">
        <v>231</v>
      </c>
      <c r="B90" s="39" t="s">
        <v>112</v>
      </c>
      <c r="C90" s="68">
        <v>7149.7</v>
      </c>
      <c r="D90" s="68">
        <v>7149.7</v>
      </c>
      <c r="E90" s="68">
        <f t="shared" si="4"/>
        <v>100</v>
      </c>
      <c r="F90" s="68">
        <v>7149.7</v>
      </c>
      <c r="G90" s="68">
        <f t="shared" si="3"/>
        <v>100</v>
      </c>
    </row>
    <row r="91" spans="1:8" s="12" customFormat="1" ht="66" outlineLevel="7" x14ac:dyDescent="0.25">
      <c r="A91" s="37" t="s">
        <v>233</v>
      </c>
      <c r="B91" s="42" t="s">
        <v>234</v>
      </c>
      <c r="C91" s="68">
        <v>172.2</v>
      </c>
      <c r="D91" s="68">
        <v>172.2</v>
      </c>
      <c r="E91" s="68">
        <f t="shared" si="4"/>
        <v>100</v>
      </c>
      <c r="F91" s="68">
        <v>249.3</v>
      </c>
      <c r="G91" s="68">
        <f t="shared" si="3"/>
        <v>69.07340553549939</v>
      </c>
    </row>
    <row r="92" spans="1:8" s="12" customFormat="1" ht="26.4" outlineLevel="7" x14ac:dyDescent="0.25">
      <c r="A92" s="43" t="s">
        <v>249</v>
      </c>
      <c r="B92" s="44" t="s">
        <v>250</v>
      </c>
      <c r="C92" s="68">
        <v>421.5</v>
      </c>
      <c r="D92" s="68">
        <v>421.5</v>
      </c>
      <c r="E92" s="68">
        <f t="shared" si="4"/>
        <v>100</v>
      </c>
      <c r="F92" s="68">
        <v>171.7</v>
      </c>
      <c r="G92" s="68">
        <f t="shared" si="3"/>
        <v>245.48631333721607</v>
      </c>
    </row>
    <row r="93" spans="1:8" s="12" customFormat="1" ht="26.4" outlineLevel="7" x14ac:dyDescent="0.25">
      <c r="A93" s="43" t="s">
        <v>322</v>
      </c>
      <c r="B93" s="44" t="s">
        <v>341</v>
      </c>
      <c r="C93" s="68">
        <v>15000</v>
      </c>
      <c r="D93" s="68">
        <v>4500</v>
      </c>
      <c r="E93" s="68">
        <f t="shared" si="4"/>
        <v>30</v>
      </c>
      <c r="F93" s="68">
        <v>0</v>
      </c>
      <c r="G93" s="68"/>
    </row>
    <row r="94" spans="1:8" s="12" customFormat="1" ht="26.4" outlineLevel="7" x14ac:dyDescent="0.25">
      <c r="A94" s="43" t="s">
        <v>239</v>
      </c>
      <c r="B94" s="44" t="s">
        <v>292</v>
      </c>
      <c r="C94" s="68">
        <v>4843</v>
      </c>
      <c r="D94" s="68">
        <v>4843</v>
      </c>
      <c r="E94" s="68">
        <f t="shared" si="4"/>
        <v>100</v>
      </c>
      <c r="F94" s="68">
        <v>0</v>
      </c>
      <c r="G94" s="68"/>
    </row>
    <row r="95" spans="1:8" ht="13.2" outlineLevel="2" x14ac:dyDescent="0.25">
      <c r="A95" s="23" t="s">
        <v>106</v>
      </c>
      <c r="B95" s="24" t="s">
        <v>300</v>
      </c>
      <c r="C95" s="67">
        <f>C96+C97+C98+C99+C100+C101+C102+C103+C104+C105+C106+C107+C108+C109+C110+C111+C112+C113+C114+C115</f>
        <v>642184.80000000005</v>
      </c>
      <c r="D95" s="67">
        <f t="shared" ref="D95" si="5">D96+D97+D98+D99+D100+D101+D102+D103+D104+D105+D106+D107+D108+D109+D110+D111+D112+D113+D114+D115</f>
        <v>522907.5</v>
      </c>
      <c r="E95" s="67">
        <f t="shared" si="4"/>
        <v>81.426327748648049</v>
      </c>
      <c r="F95" s="67">
        <f>F96+F97+F98+F99+F100+F101+F102+F103+F104+F105+F106+F107+F108+F109+F110+F111+F112+F113+F114+F115+F116</f>
        <v>467950.50000000006</v>
      </c>
      <c r="G95" s="67">
        <f t="shared" si="3"/>
        <v>111.74419089198535</v>
      </c>
    </row>
    <row r="96" spans="1:8" s="45" customFormat="1" ht="39.6" outlineLevel="2" x14ac:dyDescent="0.25">
      <c r="A96" s="20" t="s">
        <v>215</v>
      </c>
      <c r="B96" s="25" t="s">
        <v>113</v>
      </c>
      <c r="C96" s="68">
        <v>3540.4</v>
      </c>
      <c r="D96" s="68">
        <v>3358.3</v>
      </c>
      <c r="E96" s="68">
        <f t="shared" si="4"/>
        <v>94.856513388317708</v>
      </c>
      <c r="F96" s="68">
        <v>2735.1</v>
      </c>
      <c r="G96" s="68">
        <f t="shared" si="3"/>
        <v>122.78527293334798</v>
      </c>
      <c r="H96" s="64"/>
    </row>
    <row r="97" spans="1:8" s="45" customFormat="1" ht="26.4" outlineLevel="2" x14ac:dyDescent="0.25">
      <c r="A97" s="20" t="s">
        <v>240</v>
      </c>
      <c r="B97" s="25" t="s">
        <v>330</v>
      </c>
      <c r="C97" s="68">
        <v>670.9</v>
      </c>
      <c r="D97" s="68">
        <v>670.9</v>
      </c>
      <c r="E97" s="68">
        <f t="shared" si="4"/>
        <v>100</v>
      </c>
      <c r="F97" s="68">
        <v>0</v>
      </c>
      <c r="G97" s="68"/>
      <c r="H97" s="64"/>
    </row>
    <row r="98" spans="1:8" s="45" customFormat="1" ht="26.4" outlineLevel="2" x14ac:dyDescent="0.25">
      <c r="A98" s="20" t="s">
        <v>216</v>
      </c>
      <c r="B98" s="25" t="s">
        <v>114</v>
      </c>
      <c r="C98" s="68">
        <v>31562.799999999999</v>
      </c>
      <c r="D98" s="68">
        <v>34253.199999999997</v>
      </c>
      <c r="E98" s="68">
        <f t="shared" si="4"/>
        <v>108.52395858415602</v>
      </c>
      <c r="F98" s="68">
        <v>29470.9</v>
      </c>
      <c r="G98" s="68">
        <f t="shared" si="3"/>
        <v>116.2271936045387</v>
      </c>
      <c r="H98" s="64"/>
    </row>
    <row r="99" spans="1:8" s="45" customFormat="1" ht="52.8" outlineLevel="2" x14ac:dyDescent="0.25">
      <c r="A99" s="20" t="s">
        <v>217</v>
      </c>
      <c r="B99" s="28" t="s">
        <v>118</v>
      </c>
      <c r="C99" s="68">
        <v>16357</v>
      </c>
      <c r="D99" s="68">
        <v>10910.7</v>
      </c>
      <c r="E99" s="68">
        <f t="shared" si="4"/>
        <v>66.703551996087313</v>
      </c>
      <c r="F99" s="68">
        <v>6834.3</v>
      </c>
      <c r="G99" s="68">
        <f t="shared" si="3"/>
        <v>159.64619639172997</v>
      </c>
      <c r="H99" s="64"/>
    </row>
    <row r="100" spans="1:8" s="45" customFormat="1" ht="52.8" outlineLevel="2" x14ac:dyDescent="0.25">
      <c r="A100" s="20" t="s">
        <v>218</v>
      </c>
      <c r="B100" s="28" t="s">
        <v>119</v>
      </c>
      <c r="C100" s="68">
        <v>2500</v>
      </c>
      <c r="D100" s="68">
        <v>2500</v>
      </c>
      <c r="E100" s="68">
        <f t="shared" si="4"/>
        <v>100</v>
      </c>
      <c r="F100" s="68">
        <v>3400</v>
      </c>
      <c r="G100" s="68">
        <f t="shared" si="3"/>
        <v>73.529411764705884</v>
      </c>
      <c r="H100" s="64"/>
    </row>
    <row r="101" spans="1:8" s="45" customFormat="1" ht="26.4" outlineLevel="2" x14ac:dyDescent="0.25">
      <c r="A101" s="20" t="s">
        <v>219</v>
      </c>
      <c r="B101" s="25" t="s">
        <v>120</v>
      </c>
      <c r="C101" s="68">
        <v>500.2</v>
      </c>
      <c r="D101" s="68">
        <v>500.2</v>
      </c>
      <c r="E101" s="68">
        <f t="shared" si="4"/>
        <v>100</v>
      </c>
      <c r="F101" s="68">
        <v>500.6</v>
      </c>
      <c r="G101" s="68">
        <f t="shared" si="3"/>
        <v>99.920095884938064</v>
      </c>
      <c r="H101" s="64"/>
    </row>
    <row r="102" spans="1:8" s="45" customFormat="1" ht="26.4" outlineLevel="2" x14ac:dyDescent="0.25">
      <c r="A102" s="20" t="s">
        <v>220</v>
      </c>
      <c r="B102" s="25" t="s">
        <v>121</v>
      </c>
      <c r="C102" s="68">
        <v>687.7</v>
      </c>
      <c r="D102" s="68">
        <v>515.79999999999995</v>
      </c>
      <c r="E102" s="68">
        <f t="shared" si="4"/>
        <v>75.003635306092761</v>
      </c>
      <c r="F102" s="68">
        <v>515.79999999999995</v>
      </c>
      <c r="G102" s="68">
        <f t="shared" si="3"/>
        <v>100</v>
      </c>
      <c r="H102" s="64"/>
    </row>
    <row r="103" spans="1:8" s="45" customFormat="1" ht="26.4" outlineLevel="2" x14ac:dyDescent="0.25">
      <c r="A103" s="20" t="s">
        <v>221</v>
      </c>
      <c r="B103" s="25" t="s">
        <v>122</v>
      </c>
      <c r="C103" s="68">
        <v>3630.6</v>
      </c>
      <c r="D103" s="68">
        <v>3630.6</v>
      </c>
      <c r="E103" s="68">
        <f t="shared" si="4"/>
        <v>100</v>
      </c>
      <c r="F103" s="68">
        <v>1689.7</v>
      </c>
      <c r="G103" s="68">
        <f t="shared" si="3"/>
        <v>214.86654435698642</v>
      </c>
      <c r="H103" s="64"/>
    </row>
    <row r="104" spans="1:8" s="45" customFormat="1" ht="39.6" outlineLevel="2" x14ac:dyDescent="0.25">
      <c r="A104" s="20" t="s">
        <v>222</v>
      </c>
      <c r="B104" s="25" t="s">
        <v>251</v>
      </c>
      <c r="C104" s="68">
        <v>9349.7000000000007</v>
      </c>
      <c r="D104" s="68">
        <v>7997.2</v>
      </c>
      <c r="E104" s="68">
        <f t="shared" si="4"/>
        <v>85.534295218028376</v>
      </c>
      <c r="F104" s="68">
        <v>8140.9</v>
      </c>
      <c r="G104" s="68">
        <f t="shared" si="3"/>
        <v>98.234838899875939</v>
      </c>
      <c r="H104" s="64"/>
    </row>
    <row r="105" spans="1:8" s="45" customFormat="1" ht="26.4" outlineLevel="2" x14ac:dyDescent="0.25">
      <c r="A105" s="20" t="s">
        <v>223</v>
      </c>
      <c r="B105" s="25" t="s">
        <v>123</v>
      </c>
      <c r="C105" s="68">
        <v>155880.1</v>
      </c>
      <c r="D105" s="68">
        <v>115584.2</v>
      </c>
      <c r="E105" s="68">
        <f t="shared" si="4"/>
        <v>74.149426386049271</v>
      </c>
      <c r="F105" s="68">
        <v>102146.7</v>
      </c>
      <c r="G105" s="68">
        <f t="shared" si="3"/>
        <v>113.15509947947413</v>
      </c>
      <c r="H105" s="64"/>
    </row>
    <row r="106" spans="1:8" s="45" customFormat="1" ht="26.4" outlineLevel="2" x14ac:dyDescent="0.25">
      <c r="A106" s="46" t="s">
        <v>270</v>
      </c>
      <c r="B106" s="25" t="s">
        <v>124</v>
      </c>
      <c r="C106" s="68">
        <v>351523.5</v>
      </c>
      <c r="D106" s="68">
        <v>292267.40000000002</v>
      </c>
      <c r="E106" s="68">
        <f t="shared" si="4"/>
        <v>83.143061559184531</v>
      </c>
      <c r="F106" s="68">
        <f>283622.7+300</f>
        <v>283922.7</v>
      </c>
      <c r="G106" s="68">
        <f t="shared" si="3"/>
        <v>102.93907461432286</v>
      </c>
      <c r="H106" s="64"/>
    </row>
    <row r="107" spans="1:8" s="45" customFormat="1" ht="39.6" outlineLevel="2" x14ac:dyDescent="0.25">
      <c r="A107" s="20" t="s">
        <v>287</v>
      </c>
      <c r="B107" s="25" t="s">
        <v>288</v>
      </c>
      <c r="C107" s="68">
        <v>31847</v>
      </c>
      <c r="D107" s="68">
        <v>23710.6</v>
      </c>
      <c r="E107" s="68">
        <f t="shared" si="4"/>
        <v>74.451596696706119</v>
      </c>
      <c r="F107" s="68">
        <v>0</v>
      </c>
      <c r="G107" s="68"/>
      <c r="H107" s="64"/>
    </row>
    <row r="108" spans="1:8" s="45" customFormat="1" ht="66" outlineLevel="2" x14ac:dyDescent="0.25">
      <c r="A108" s="20" t="s">
        <v>224</v>
      </c>
      <c r="B108" s="28" t="s">
        <v>125</v>
      </c>
      <c r="C108" s="68">
        <v>246.6</v>
      </c>
      <c r="D108" s="68">
        <v>90</v>
      </c>
      <c r="E108" s="68">
        <f t="shared" si="4"/>
        <v>36.496350364963504</v>
      </c>
      <c r="F108" s="68">
        <v>120</v>
      </c>
      <c r="G108" s="68">
        <f t="shared" si="3"/>
        <v>75</v>
      </c>
      <c r="H108" s="64"/>
    </row>
    <row r="109" spans="1:8" s="45" customFormat="1" ht="52.8" outlineLevel="2" x14ac:dyDescent="0.25">
      <c r="A109" s="20" t="s">
        <v>237</v>
      </c>
      <c r="B109" s="28" t="s">
        <v>126</v>
      </c>
      <c r="C109" s="68">
        <v>1929.6</v>
      </c>
      <c r="D109" s="68">
        <v>635.6</v>
      </c>
      <c r="E109" s="68">
        <f t="shared" si="4"/>
        <v>32.939469320066337</v>
      </c>
      <c r="F109" s="68">
        <v>653.4</v>
      </c>
      <c r="G109" s="68">
        <f t="shared" si="3"/>
        <v>97.275788184879104</v>
      </c>
      <c r="H109" s="64"/>
    </row>
    <row r="110" spans="1:8" s="45" customFormat="1" ht="52.8" outlineLevel="3" x14ac:dyDescent="0.25">
      <c r="A110" s="20" t="s">
        <v>238</v>
      </c>
      <c r="B110" s="30" t="s">
        <v>127</v>
      </c>
      <c r="C110" s="68">
        <v>314</v>
      </c>
      <c r="D110" s="68">
        <v>314</v>
      </c>
      <c r="E110" s="68">
        <f t="shared" si="4"/>
        <v>100</v>
      </c>
      <c r="F110" s="68">
        <v>83.9</v>
      </c>
      <c r="G110" s="68">
        <f t="shared" si="3"/>
        <v>374.25506555423118</v>
      </c>
      <c r="H110" s="64"/>
    </row>
    <row r="111" spans="1:8" s="45" customFormat="1" ht="39.6" outlineLevel="7" x14ac:dyDescent="0.25">
      <c r="A111" s="27" t="s">
        <v>225</v>
      </c>
      <c r="B111" s="25" t="s">
        <v>128</v>
      </c>
      <c r="C111" s="68">
        <v>895.8</v>
      </c>
      <c r="D111" s="68">
        <v>671.4</v>
      </c>
      <c r="E111" s="68">
        <f t="shared" si="4"/>
        <v>74.949765572672476</v>
      </c>
      <c r="F111" s="68">
        <v>659.3</v>
      </c>
      <c r="G111" s="68">
        <f t="shared" si="3"/>
        <v>101.83527984225695</v>
      </c>
      <c r="H111" s="64"/>
    </row>
    <row r="112" spans="1:8" s="45" customFormat="1" ht="39.6" outlineLevel="3" x14ac:dyDescent="0.25">
      <c r="A112" s="20" t="s">
        <v>226</v>
      </c>
      <c r="B112" s="25" t="s">
        <v>129</v>
      </c>
      <c r="C112" s="68">
        <v>580.5</v>
      </c>
      <c r="D112" s="68">
        <v>435.4</v>
      </c>
      <c r="E112" s="68">
        <f t="shared" si="4"/>
        <v>75.004306632213599</v>
      </c>
      <c r="F112" s="68">
        <v>315.5</v>
      </c>
      <c r="G112" s="68">
        <f t="shared" si="3"/>
        <v>138.00316957210777</v>
      </c>
      <c r="H112" s="64"/>
    </row>
    <row r="113" spans="1:8" s="45" customFormat="1" ht="26.4" outlineLevel="2" x14ac:dyDescent="0.25">
      <c r="A113" s="20" t="s">
        <v>229</v>
      </c>
      <c r="B113" s="25" t="s">
        <v>117</v>
      </c>
      <c r="C113" s="68">
        <v>15800</v>
      </c>
      <c r="D113" s="68">
        <v>13600</v>
      </c>
      <c r="E113" s="68">
        <f t="shared" si="4"/>
        <v>86.075949367088612</v>
      </c>
      <c r="F113" s="68">
        <v>13400</v>
      </c>
      <c r="G113" s="68">
        <f t="shared" si="3"/>
        <v>101.49253731343283</v>
      </c>
      <c r="H113" s="64"/>
    </row>
    <row r="114" spans="1:8" s="45" customFormat="1" ht="26.4" outlineLevel="2" x14ac:dyDescent="0.25">
      <c r="A114" s="20" t="s">
        <v>228</v>
      </c>
      <c r="B114" s="25" t="s">
        <v>115</v>
      </c>
      <c r="C114" s="68">
        <v>8450</v>
      </c>
      <c r="D114" s="68">
        <v>7462</v>
      </c>
      <c r="E114" s="68">
        <f t="shared" si="4"/>
        <v>88.307692307692307</v>
      </c>
      <c r="F114" s="68">
        <v>8600</v>
      </c>
      <c r="G114" s="68">
        <f t="shared" si="3"/>
        <v>86.767441860465112</v>
      </c>
      <c r="H114" s="64"/>
    </row>
    <row r="115" spans="1:8" s="45" customFormat="1" ht="52.8" outlineLevel="2" x14ac:dyDescent="0.25">
      <c r="A115" s="20" t="s">
        <v>227</v>
      </c>
      <c r="B115" s="28" t="s">
        <v>116</v>
      </c>
      <c r="C115" s="68">
        <v>5918.4</v>
      </c>
      <c r="D115" s="68">
        <v>3800</v>
      </c>
      <c r="E115" s="68">
        <f t="shared" si="4"/>
        <v>64.206542308732097</v>
      </c>
      <c r="F115" s="68">
        <v>4761.7</v>
      </c>
      <c r="G115" s="68">
        <f t="shared" si="3"/>
        <v>79.803431547556542</v>
      </c>
      <c r="H115" s="64"/>
    </row>
    <row r="116" spans="1:8" s="45" customFormat="1" ht="13.2" outlineLevel="2" x14ac:dyDescent="0.25">
      <c r="A116" s="20" t="s">
        <v>318</v>
      </c>
      <c r="B116" s="47" t="s">
        <v>331</v>
      </c>
      <c r="C116" s="68">
        <v>0</v>
      </c>
      <c r="D116" s="68">
        <v>0</v>
      </c>
      <c r="E116" s="68"/>
      <c r="F116" s="68">
        <v>0</v>
      </c>
      <c r="G116" s="68"/>
      <c r="H116" s="64"/>
    </row>
    <row r="117" spans="1:8" s="48" customFormat="1" ht="13.2" outlineLevel="2" x14ac:dyDescent="0.25">
      <c r="A117" s="23" t="s">
        <v>267</v>
      </c>
      <c r="B117" s="24" t="s">
        <v>107</v>
      </c>
      <c r="C117" s="67">
        <f>C118+C119+C120</f>
        <v>138.30000000000001</v>
      </c>
      <c r="D117" s="67">
        <f>D118+D119+D120</f>
        <v>94</v>
      </c>
      <c r="E117" s="67">
        <f t="shared" si="4"/>
        <v>67.968185104844537</v>
      </c>
      <c r="F117" s="67">
        <f>F118+F119+F120</f>
        <v>1284.2</v>
      </c>
      <c r="G117" s="67">
        <f t="shared" si="3"/>
        <v>7.3197321289518769</v>
      </c>
      <c r="H117" s="65"/>
    </row>
    <row r="118" spans="1:8" s="12" customFormat="1" ht="26.4" hidden="1" outlineLevel="1" x14ac:dyDescent="0.25">
      <c r="A118" s="20" t="s">
        <v>258</v>
      </c>
      <c r="B118" s="21" t="s">
        <v>259</v>
      </c>
      <c r="C118" s="68">
        <v>0</v>
      </c>
      <c r="D118" s="68">
        <v>0</v>
      </c>
      <c r="E118" s="68"/>
      <c r="F118" s="68">
        <v>30</v>
      </c>
      <c r="G118" s="68">
        <f t="shared" si="3"/>
        <v>0</v>
      </c>
      <c r="H118" s="63"/>
    </row>
    <row r="119" spans="1:8" s="12" customFormat="1" ht="39.6" hidden="1" outlineLevel="1" x14ac:dyDescent="0.25">
      <c r="A119" s="20" t="s">
        <v>265</v>
      </c>
      <c r="B119" s="41" t="s">
        <v>266</v>
      </c>
      <c r="C119" s="68">
        <v>0</v>
      </c>
      <c r="D119" s="68">
        <v>0</v>
      </c>
      <c r="E119" s="68"/>
      <c r="F119" s="68">
        <v>1220</v>
      </c>
      <c r="G119" s="68"/>
      <c r="H119" s="63"/>
    </row>
    <row r="120" spans="1:8" s="12" customFormat="1" ht="39.6" outlineLevel="1" x14ac:dyDescent="0.25">
      <c r="A120" s="20" t="s">
        <v>236</v>
      </c>
      <c r="B120" s="25" t="s">
        <v>235</v>
      </c>
      <c r="C120" s="68">
        <v>138.30000000000001</v>
      </c>
      <c r="D120" s="68">
        <v>94</v>
      </c>
      <c r="E120" s="68">
        <f t="shared" si="4"/>
        <v>67.968185104844537</v>
      </c>
      <c r="F120" s="68">
        <v>34.200000000000003</v>
      </c>
      <c r="G120" s="68">
        <f t="shared" si="3"/>
        <v>274.85380116959061</v>
      </c>
      <c r="H120" s="63"/>
    </row>
    <row r="121" spans="1:8" s="49" customFormat="1" ht="13.2" outlineLevel="1" x14ac:dyDescent="0.25">
      <c r="A121" s="23" t="s">
        <v>211</v>
      </c>
      <c r="B121" s="26" t="s">
        <v>212</v>
      </c>
      <c r="C121" s="67">
        <v>50</v>
      </c>
      <c r="D121" s="67">
        <v>86</v>
      </c>
      <c r="E121" s="67">
        <f t="shared" si="4"/>
        <v>172</v>
      </c>
      <c r="F121" s="67">
        <v>170.2</v>
      </c>
      <c r="G121" s="67">
        <f t="shared" si="3"/>
        <v>50.528789659224451</v>
      </c>
      <c r="H121" s="65"/>
    </row>
    <row r="122" spans="1:8" s="49" customFormat="1" ht="52.8" outlineLevel="1" x14ac:dyDescent="0.25">
      <c r="A122" s="23" t="s">
        <v>108</v>
      </c>
      <c r="B122" s="26" t="s">
        <v>109</v>
      </c>
      <c r="C122" s="67">
        <v>0</v>
      </c>
      <c r="D122" s="67">
        <v>3.9</v>
      </c>
      <c r="E122" s="67"/>
      <c r="F122" s="67">
        <v>1.2</v>
      </c>
      <c r="G122" s="67">
        <f t="shared" si="3"/>
        <v>325</v>
      </c>
      <c r="H122" s="65"/>
    </row>
    <row r="123" spans="1:8" s="49" customFormat="1" ht="26.4" outlineLevel="1" x14ac:dyDescent="0.25">
      <c r="A123" s="23" t="s">
        <v>110</v>
      </c>
      <c r="B123" s="26" t="s">
        <v>111</v>
      </c>
      <c r="C123" s="67">
        <v>0</v>
      </c>
      <c r="D123" s="67">
        <v>-227.2</v>
      </c>
      <c r="E123" s="67"/>
      <c r="F123" s="67">
        <v>-1934.3</v>
      </c>
      <c r="G123" s="67">
        <f t="shared" si="3"/>
        <v>11.745851212324872</v>
      </c>
      <c r="H123" s="65"/>
    </row>
    <row r="124" spans="1:8" ht="13.2" x14ac:dyDescent="0.25">
      <c r="A124" s="50" t="s">
        <v>0</v>
      </c>
      <c r="B124" s="51" t="s">
        <v>206</v>
      </c>
      <c r="C124" s="70">
        <f>C6+C71</f>
        <v>1564670.5</v>
      </c>
      <c r="D124" s="70">
        <f>D6+D71</f>
        <v>1074538.6000000001</v>
      </c>
      <c r="E124" s="67">
        <f t="shared" si="4"/>
        <v>68.675072483311979</v>
      </c>
      <c r="F124" s="70">
        <f>F6+F71</f>
        <v>1025415.4000000001</v>
      </c>
      <c r="G124" s="67">
        <f t="shared" si="3"/>
        <v>104.79056585262909</v>
      </c>
    </row>
    <row r="125" spans="1:8" s="49" customFormat="1" ht="13.2" x14ac:dyDescent="0.25">
      <c r="A125" s="52"/>
      <c r="B125" s="53" t="s">
        <v>131</v>
      </c>
      <c r="C125" s="73"/>
      <c r="D125" s="73"/>
      <c r="E125" s="67"/>
      <c r="F125" s="73"/>
      <c r="G125" s="73"/>
      <c r="H125" s="65"/>
    </row>
    <row r="126" spans="1:8" s="49" customFormat="1" ht="13.2" outlineLevel="3" x14ac:dyDescent="0.25">
      <c r="A126" s="15" t="s">
        <v>132</v>
      </c>
      <c r="B126" s="16" t="s">
        <v>133</v>
      </c>
      <c r="C126" s="67">
        <f>C127+C129+C131+C135+C138+C139+C137+C133</f>
        <v>171928.4</v>
      </c>
      <c r="D126" s="67">
        <f t="shared" ref="D126:F126" si="6">D127+D129+D131+D135+D138+D139+D137+D133</f>
        <v>117823.49999999999</v>
      </c>
      <c r="E126" s="68">
        <f t="shared" ref="E126:E134" si="7">D126/C126*100</f>
        <v>68.530562722621738</v>
      </c>
      <c r="F126" s="67">
        <f t="shared" si="6"/>
        <v>126110.90000000001</v>
      </c>
      <c r="G126" s="67">
        <f t="shared" ref="G126:G145" si="8">D126/F126*100</f>
        <v>93.428482391292093</v>
      </c>
      <c r="H126" s="65"/>
    </row>
    <row r="127" spans="1:8" ht="26.4" outlineLevel="3" x14ac:dyDescent="0.25">
      <c r="A127" s="17" t="s">
        <v>134</v>
      </c>
      <c r="B127" s="19" t="s">
        <v>135</v>
      </c>
      <c r="C127" s="68">
        <v>1740</v>
      </c>
      <c r="D127" s="68">
        <v>904.8</v>
      </c>
      <c r="E127" s="68">
        <f t="shared" si="7"/>
        <v>52</v>
      </c>
      <c r="F127" s="68">
        <v>943.4</v>
      </c>
      <c r="G127" s="68">
        <f t="shared" si="8"/>
        <v>95.908416366334535</v>
      </c>
    </row>
    <row r="128" spans="1:8" s="56" customFormat="1" ht="13.2" outlineLevel="3" x14ac:dyDescent="0.25">
      <c r="A128" s="54"/>
      <c r="B128" s="55" t="s">
        <v>136</v>
      </c>
      <c r="C128" s="71">
        <v>1740</v>
      </c>
      <c r="D128" s="71">
        <v>904.8</v>
      </c>
      <c r="E128" s="68">
        <f t="shared" si="7"/>
        <v>52</v>
      </c>
      <c r="F128" s="71">
        <v>943.4</v>
      </c>
      <c r="G128" s="71">
        <f t="shared" si="8"/>
        <v>95.908416366334535</v>
      </c>
      <c r="H128" s="66"/>
    </row>
    <row r="129" spans="1:8" ht="26.4" outlineLevel="3" x14ac:dyDescent="0.25">
      <c r="A129" s="17" t="s">
        <v>137</v>
      </c>
      <c r="B129" s="19" t="s">
        <v>138</v>
      </c>
      <c r="C129" s="68">
        <v>1680</v>
      </c>
      <c r="D129" s="68">
        <v>1106.8</v>
      </c>
      <c r="E129" s="68">
        <f t="shared" si="7"/>
        <v>65.88095238095238</v>
      </c>
      <c r="F129" s="68">
        <v>1099.4000000000001</v>
      </c>
      <c r="G129" s="68">
        <f t="shared" si="8"/>
        <v>100.67309441513552</v>
      </c>
    </row>
    <row r="130" spans="1:8" s="56" customFormat="1" ht="13.2" outlineLevel="3" x14ac:dyDescent="0.25">
      <c r="A130" s="54"/>
      <c r="B130" s="55" t="s">
        <v>136</v>
      </c>
      <c r="C130" s="71">
        <v>1305</v>
      </c>
      <c r="D130" s="71">
        <v>877.5</v>
      </c>
      <c r="E130" s="68">
        <f t="shared" si="7"/>
        <v>67.241379310344826</v>
      </c>
      <c r="F130" s="71">
        <v>890.3</v>
      </c>
      <c r="G130" s="71">
        <f t="shared" si="8"/>
        <v>98.562282376726955</v>
      </c>
      <c r="H130" s="66"/>
    </row>
    <row r="131" spans="1:8" ht="26.4" outlineLevel="3" x14ac:dyDescent="0.25">
      <c r="A131" s="17" t="s">
        <v>139</v>
      </c>
      <c r="B131" s="19" t="s">
        <v>140</v>
      </c>
      <c r="C131" s="68">
        <v>46186.6</v>
      </c>
      <c r="D131" s="68">
        <v>32682.799999999999</v>
      </c>
      <c r="E131" s="68">
        <f t="shared" si="7"/>
        <v>70.762515534808799</v>
      </c>
      <c r="F131" s="68">
        <v>41810.800000000003</v>
      </c>
      <c r="G131" s="68">
        <f t="shared" si="8"/>
        <v>78.168320146947664</v>
      </c>
    </row>
    <row r="132" spans="1:8" s="56" customFormat="1" ht="13.2" outlineLevel="3" x14ac:dyDescent="0.25">
      <c r="A132" s="54"/>
      <c r="B132" s="55" t="s">
        <v>136</v>
      </c>
      <c r="C132" s="84">
        <v>40701.599999999999</v>
      </c>
      <c r="D132" s="71">
        <v>28608.7</v>
      </c>
      <c r="E132" s="68">
        <f t="shared" si="7"/>
        <v>70.288882992314811</v>
      </c>
      <c r="F132" s="71">
        <v>38861</v>
      </c>
      <c r="G132" s="71">
        <f t="shared" si="8"/>
        <v>73.61802321093127</v>
      </c>
      <c r="H132" s="66"/>
    </row>
    <row r="133" spans="1:8" s="56" customFormat="1" ht="13.2" outlineLevel="3" x14ac:dyDescent="0.25">
      <c r="A133" s="17" t="s">
        <v>306</v>
      </c>
      <c r="B133" s="19" t="s">
        <v>305</v>
      </c>
      <c r="C133" s="79">
        <v>670.9</v>
      </c>
      <c r="D133" s="68">
        <v>595.20000000000005</v>
      </c>
      <c r="E133" s="68">
        <f t="shared" si="7"/>
        <v>88.716649277090482</v>
      </c>
      <c r="F133" s="68">
        <v>0</v>
      </c>
      <c r="G133" s="71">
        <v>0</v>
      </c>
      <c r="H133" s="66"/>
    </row>
    <row r="134" spans="1:8" s="56" customFormat="1" ht="13.2" outlineLevel="3" x14ac:dyDescent="0.25">
      <c r="A134" s="54"/>
      <c r="B134" s="55" t="s">
        <v>136</v>
      </c>
      <c r="C134" s="84">
        <v>15.9</v>
      </c>
      <c r="D134" s="71">
        <v>15.9</v>
      </c>
      <c r="E134" s="68">
        <f t="shared" si="7"/>
        <v>100</v>
      </c>
      <c r="F134" s="71">
        <v>0</v>
      </c>
      <c r="G134" s="71">
        <v>0</v>
      </c>
      <c r="H134" s="66"/>
    </row>
    <row r="135" spans="1:8" ht="26.4" outlineLevel="3" x14ac:dyDescent="0.25">
      <c r="A135" s="17" t="s">
        <v>141</v>
      </c>
      <c r="B135" s="19" t="s">
        <v>142</v>
      </c>
      <c r="C135" s="79">
        <v>9924.7999999999993</v>
      </c>
      <c r="D135" s="68">
        <v>6400.2</v>
      </c>
      <c r="E135" s="68">
        <f t="shared" ref="E135:E195" si="9">D135/C135*100</f>
        <v>64.486941802353698</v>
      </c>
      <c r="F135" s="68">
        <v>6370.3</v>
      </c>
      <c r="G135" s="68">
        <f t="shared" si="8"/>
        <v>100.46936564996938</v>
      </c>
    </row>
    <row r="136" spans="1:8" s="56" customFormat="1" ht="13.2" outlineLevel="3" x14ac:dyDescent="0.25">
      <c r="A136" s="54"/>
      <c r="B136" s="55" t="s">
        <v>136</v>
      </c>
      <c r="C136" s="84">
        <v>9380.5</v>
      </c>
      <c r="D136" s="71">
        <v>5973.3</v>
      </c>
      <c r="E136" s="68">
        <f t="shared" si="9"/>
        <v>63.677842332498273</v>
      </c>
      <c r="F136" s="71">
        <v>5995.1</v>
      </c>
      <c r="G136" s="71">
        <f t="shared" si="8"/>
        <v>99.636369701923229</v>
      </c>
      <c r="H136" s="66"/>
    </row>
    <row r="137" spans="1:8" s="56" customFormat="1" ht="13.2" outlineLevel="3" x14ac:dyDescent="0.25">
      <c r="A137" s="17" t="s">
        <v>256</v>
      </c>
      <c r="B137" s="19" t="s">
        <v>257</v>
      </c>
      <c r="C137" s="68">
        <v>0</v>
      </c>
      <c r="D137" s="68">
        <v>0</v>
      </c>
      <c r="E137" s="68">
        <v>0</v>
      </c>
      <c r="F137" s="68">
        <v>3509.4</v>
      </c>
      <c r="G137" s="71">
        <v>0</v>
      </c>
      <c r="H137" s="66"/>
    </row>
    <row r="138" spans="1:8" ht="13.2" customHeight="1" outlineLevel="3" x14ac:dyDescent="0.25">
      <c r="A138" s="17" t="s">
        <v>143</v>
      </c>
      <c r="B138" s="19" t="s">
        <v>144</v>
      </c>
      <c r="C138" s="68">
        <v>260.39999999999998</v>
      </c>
      <c r="D138" s="68">
        <v>0</v>
      </c>
      <c r="E138" s="68">
        <v>0</v>
      </c>
      <c r="F138" s="68">
        <v>0</v>
      </c>
      <c r="G138" s="68">
        <v>0</v>
      </c>
    </row>
    <row r="139" spans="1:8" ht="13.2" outlineLevel="3" x14ac:dyDescent="0.25">
      <c r="A139" s="17" t="s">
        <v>145</v>
      </c>
      <c r="B139" s="19" t="s">
        <v>146</v>
      </c>
      <c r="C139" s="68">
        <v>111465.7</v>
      </c>
      <c r="D139" s="68">
        <v>76133.7</v>
      </c>
      <c r="E139" s="68">
        <f t="shared" si="9"/>
        <v>68.302356689098076</v>
      </c>
      <c r="F139" s="68">
        <v>72377.600000000006</v>
      </c>
      <c r="G139" s="68">
        <f t="shared" si="8"/>
        <v>105.18958904412415</v>
      </c>
    </row>
    <row r="140" spans="1:8" s="56" customFormat="1" ht="13.2" outlineLevel="3" x14ac:dyDescent="0.25">
      <c r="A140" s="54"/>
      <c r="B140" s="55" t="s">
        <v>136</v>
      </c>
      <c r="C140" s="84">
        <v>75999.8</v>
      </c>
      <c r="D140" s="84">
        <v>56181.4</v>
      </c>
      <c r="E140" s="68">
        <f t="shared" si="9"/>
        <v>73.923089271287552</v>
      </c>
      <c r="F140" s="71">
        <v>52850.7</v>
      </c>
      <c r="G140" s="71">
        <f t="shared" si="8"/>
        <v>106.30209249830183</v>
      </c>
      <c r="H140" s="66"/>
    </row>
    <row r="141" spans="1:8" s="56" customFormat="1" ht="13.2" outlineLevel="3" x14ac:dyDescent="0.25">
      <c r="A141" s="54"/>
      <c r="B141" s="55" t="s">
        <v>147</v>
      </c>
      <c r="C141" s="84"/>
      <c r="D141" s="84"/>
      <c r="E141" s="68"/>
      <c r="F141" s="71"/>
      <c r="G141" s="71"/>
      <c r="H141" s="66"/>
    </row>
    <row r="142" spans="1:8" s="56" customFormat="1" ht="13.2" outlineLevel="3" x14ac:dyDescent="0.25">
      <c r="A142" s="54"/>
      <c r="B142" s="55" t="s">
        <v>148</v>
      </c>
      <c r="C142" s="84">
        <v>3578.4</v>
      </c>
      <c r="D142" s="84">
        <v>2068.5</v>
      </c>
      <c r="E142" s="68">
        <f t="shared" si="9"/>
        <v>57.805164319248824</v>
      </c>
      <c r="F142" s="71">
        <v>1621.1</v>
      </c>
      <c r="G142" s="71">
        <f t="shared" si="8"/>
        <v>127.59854419838381</v>
      </c>
      <c r="H142" s="66"/>
    </row>
    <row r="143" spans="1:8" s="56" customFormat="1" ht="13.2" outlineLevel="3" x14ac:dyDescent="0.25">
      <c r="A143" s="54"/>
      <c r="B143" s="55" t="s">
        <v>136</v>
      </c>
      <c r="C143" s="84">
        <v>3058.4</v>
      </c>
      <c r="D143" s="84">
        <v>1805</v>
      </c>
      <c r="E143" s="68">
        <f t="shared" si="9"/>
        <v>59.017787078210823</v>
      </c>
      <c r="F143" s="71">
        <v>1353</v>
      </c>
      <c r="G143" s="71">
        <f t="shared" si="8"/>
        <v>133.40724316334072</v>
      </c>
      <c r="H143" s="66"/>
    </row>
    <row r="144" spans="1:8" s="56" customFormat="1" ht="13.2" outlineLevel="3" x14ac:dyDescent="0.25">
      <c r="A144" s="54"/>
      <c r="B144" s="55" t="s">
        <v>149</v>
      </c>
      <c r="C144" s="84">
        <v>65981.399999999994</v>
      </c>
      <c r="D144" s="84">
        <v>48064.800000000003</v>
      </c>
      <c r="E144" s="68">
        <f t="shared" si="9"/>
        <v>72.845983868181037</v>
      </c>
      <c r="F144" s="71">
        <v>42106.8</v>
      </c>
      <c r="G144" s="71">
        <f t="shared" si="8"/>
        <v>114.14973353472597</v>
      </c>
      <c r="H144" s="66"/>
    </row>
    <row r="145" spans="1:8" s="56" customFormat="1" ht="13.2" outlineLevel="3" x14ac:dyDescent="0.25">
      <c r="A145" s="54"/>
      <c r="B145" s="55" t="s">
        <v>136</v>
      </c>
      <c r="C145" s="84">
        <v>43686</v>
      </c>
      <c r="D145" s="84">
        <v>34409.1</v>
      </c>
      <c r="E145" s="68">
        <f t="shared" si="9"/>
        <v>78.764592775717617</v>
      </c>
      <c r="F145" s="71">
        <v>29036.400000000001</v>
      </c>
      <c r="G145" s="71">
        <f t="shared" si="8"/>
        <v>118.50332685870148</v>
      </c>
      <c r="H145" s="66"/>
    </row>
    <row r="146" spans="1:8" s="56" customFormat="1" ht="13.2" outlineLevel="3" x14ac:dyDescent="0.25">
      <c r="A146" s="54"/>
      <c r="B146" s="55" t="s">
        <v>150</v>
      </c>
      <c r="C146" s="84">
        <v>14977.8</v>
      </c>
      <c r="D146" s="84">
        <v>9929.7000000000007</v>
      </c>
      <c r="E146" s="68">
        <f t="shared" si="9"/>
        <v>66.296118255017433</v>
      </c>
      <c r="F146" s="71">
        <v>10799.8</v>
      </c>
      <c r="G146" s="71">
        <f t="shared" ref="G146:G199" si="10">D146/F146*100</f>
        <v>91.943369321654117</v>
      </c>
      <c r="H146" s="66"/>
    </row>
    <row r="147" spans="1:8" s="56" customFormat="1" ht="13.2" outlineLevel="3" x14ac:dyDescent="0.25">
      <c r="A147" s="54"/>
      <c r="B147" s="55" t="s">
        <v>136</v>
      </c>
      <c r="C147" s="84">
        <v>14660</v>
      </c>
      <c r="D147" s="84">
        <v>9739.5</v>
      </c>
      <c r="E147" s="68">
        <f t="shared" si="9"/>
        <v>66.435879945429747</v>
      </c>
      <c r="F147" s="71">
        <v>10461.6</v>
      </c>
      <c r="G147" s="71">
        <f t="shared" si="10"/>
        <v>93.097614131681567</v>
      </c>
      <c r="H147" s="66"/>
    </row>
    <row r="148" spans="1:8" s="49" customFormat="1" ht="13.2" outlineLevel="3" x14ac:dyDescent="0.25">
      <c r="A148" s="13" t="s">
        <v>151</v>
      </c>
      <c r="B148" s="14" t="s">
        <v>152</v>
      </c>
      <c r="C148" s="67">
        <f>C150+C152</f>
        <v>13550.7</v>
      </c>
      <c r="D148" s="67">
        <f>D150+D152</f>
        <v>6806.9000000000005</v>
      </c>
      <c r="E148" s="67">
        <f t="shared" si="9"/>
        <v>50.232829300331346</v>
      </c>
      <c r="F148" s="67">
        <f>F150+F152</f>
        <v>8376.5</v>
      </c>
      <c r="G148" s="67">
        <f t="shared" si="10"/>
        <v>81.261863546827442</v>
      </c>
      <c r="H148" s="65"/>
    </row>
    <row r="149" spans="1:8" s="83" customFormat="1" ht="13.2" outlineLevel="3" x14ac:dyDescent="0.25">
      <c r="A149" s="81"/>
      <c r="B149" s="82" t="s">
        <v>136</v>
      </c>
      <c r="C149" s="71">
        <f>C151+C153</f>
        <v>6331.7</v>
      </c>
      <c r="D149" s="71">
        <f>D151+D153</f>
        <v>4268.3</v>
      </c>
      <c r="E149" s="68">
        <f t="shared" si="9"/>
        <v>67.411595622028841</v>
      </c>
      <c r="F149" s="71">
        <v>4574.6000000000004</v>
      </c>
      <c r="G149" s="71">
        <f t="shared" si="10"/>
        <v>93.3043326192454</v>
      </c>
    </row>
    <row r="150" spans="1:8" s="12" customFormat="1" ht="26.4" outlineLevel="3" x14ac:dyDescent="0.25">
      <c r="A150" s="37" t="s">
        <v>153</v>
      </c>
      <c r="B150" s="39" t="s">
        <v>154</v>
      </c>
      <c r="C150" s="68">
        <v>6683.5</v>
      </c>
      <c r="D150" s="68">
        <v>1955.8</v>
      </c>
      <c r="E150" s="68">
        <f t="shared" si="9"/>
        <v>29.263110645619811</v>
      </c>
      <c r="F150" s="68">
        <v>2976</v>
      </c>
      <c r="G150" s="68">
        <f t="shared" si="10"/>
        <v>65.719086021505376</v>
      </c>
    </row>
    <row r="151" spans="1:8" s="83" customFormat="1" ht="13.2" outlineLevel="3" x14ac:dyDescent="0.25">
      <c r="A151" s="81"/>
      <c r="B151" s="82" t="s">
        <v>136</v>
      </c>
      <c r="C151" s="71">
        <v>1092.8</v>
      </c>
      <c r="D151" s="71">
        <v>547.29999999999995</v>
      </c>
      <c r="E151" s="68">
        <f t="shared" si="9"/>
        <v>50.08235724743777</v>
      </c>
      <c r="F151" s="71">
        <v>634.4</v>
      </c>
      <c r="G151" s="71">
        <f t="shared" si="10"/>
        <v>86.270491803278688</v>
      </c>
    </row>
    <row r="152" spans="1:8" s="12" customFormat="1" ht="13.2" outlineLevel="3" x14ac:dyDescent="0.25">
      <c r="A152" s="37" t="s">
        <v>155</v>
      </c>
      <c r="B152" s="39" t="s">
        <v>156</v>
      </c>
      <c r="C152" s="68">
        <v>6867.2</v>
      </c>
      <c r="D152" s="68">
        <v>4851.1000000000004</v>
      </c>
      <c r="E152" s="68">
        <f t="shared" si="9"/>
        <v>70.641600652376525</v>
      </c>
      <c r="F152" s="68">
        <v>5400.5</v>
      </c>
      <c r="G152" s="68">
        <f t="shared" si="10"/>
        <v>89.826867882603466</v>
      </c>
    </row>
    <row r="153" spans="1:8" s="83" customFormat="1" ht="13.2" outlineLevel="3" x14ac:dyDescent="0.25">
      <c r="A153" s="81"/>
      <c r="B153" s="82" t="s">
        <v>136</v>
      </c>
      <c r="C153" s="71">
        <v>5238.8999999999996</v>
      </c>
      <c r="D153" s="71">
        <v>3721</v>
      </c>
      <c r="E153" s="68">
        <f t="shared" si="9"/>
        <v>71.026360495523875</v>
      </c>
      <c r="F153" s="71">
        <v>3940.2</v>
      </c>
      <c r="G153" s="71">
        <f t="shared" si="10"/>
        <v>94.43683061773514</v>
      </c>
    </row>
    <row r="154" spans="1:8" s="49" customFormat="1" ht="13.2" outlineLevel="3" x14ac:dyDescent="0.25">
      <c r="A154" s="13" t="s">
        <v>157</v>
      </c>
      <c r="B154" s="14" t="s">
        <v>158</v>
      </c>
      <c r="C154" s="67">
        <f>C155+C157+C159</f>
        <v>113512.1</v>
      </c>
      <c r="D154" s="67">
        <f>D155+D157+D159</f>
        <v>30429.100000000002</v>
      </c>
      <c r="E154" s="67">
        <f t="shared" si="9"/>
        <v>26.806921905241822</v>
      </c>
      <c r="F154" s="67">
        <f>F155+F157+F159</f>
        <v>36277.5</v>
      </c>
      <c r="G154" s="67">
        <f t="shared" si="10"/>
        <v>83.878712700709812</v>
      </c>
      <c r="H154" s="65"/>
    </row>
    <row r="155" spans="1:8" ht="13.2" outlineLevel="3" x14ac:dyDescent="0.25">
      <c r="A155" s="59" t="s">
        <v>159</v>
      </c>
      <c r="B155" s="60" t="s">
        <v>160</v>
      </c>
      <c r="C155" s="68">
        <v>406.2</v>
      </c>
      <c r="D155" s="68">
        <v>72.400000000000006</v>
      </c>
      <c r="E155" s="68">
        <f t="shared" si="9"/>
        <v>17.823732151649434</v>
      </c>
      <c r="F155" s="68">
        <v>77</v>
      </c>
      <c r="G155" s="68">
        <f t="shared" si="10"/>
        <v>94.025974025974037</v>
      </c>
    </row>
    <row r="156" spans="1:8" s="56" customFormat="1" ht="13.2" outlineLevel="3" x14ac:dyDescent="0.25">
      <c r="A156" s="57"/>
      <c r="B156" s="58" t="s">
        <v>136</v>
      </c>
      <c r="C156" s="71">
        <v>246.9</v>
      </c>
      <c r="D156" s="71">
        <v>0</v>
      </c>
      <c r="E156" s="68">
        <f t="shared" si="9"/>
        <v>0</v>
      </c>
      <c r="F156" s="71">
        <v>37.1</v>
      </c>
      <c r="G156" s="68">
        <f t="shared" si="10"/>
        <v>0</v>
      </c>
      <c r="H156" s="66"/>
    </row>
    <row r="157" spans="1:8" ht="13.2" outlineLevel="3" x14ac:dyDescent="0.25">
      <c r="A157" s="59" t="s">
        <v>161</v>
      </c>
      <c r="B157" s="60" t="s">
        <v>162</v>
      </c>
      <c r="C157" s="68">
        <v>108379.6</v>
      </c>
      <c r="D157" s="68">
        <v>30356.7</v>
      </c>
      <c r="E157" s="68">
        <f t="shared" si="9"/>
        <v>28.009606974006179</v>
      </c>
      <c r="F157" s="68">
        <v>36200.5</v>
      </c>
      <c r="G157" s="68">
        <f t="shared" si="10"/>
        <v>83.857129045178937</v>
      </c>
    </row>
    <row r="158" spans="1:8" s="56" customFormat="1" ht="13.2" outlineLevel="3" x14ac:dyDescent="0.25">
      <c r="A158" s="57"/>
      <c r="B158" s="58" t="s">
        <v>136</v>
      </c>
      <c r="C158" s="71">
        <v>19054.5</v>
      </c>
      <c r="D158" s="71">
        <v>13517.4</v>
      </c>
      <c r="E158" s="68">
        <f t="shared" si="9"/>
        <v>70.940722663937649</v>
      </c>
      <c r="F158" s="71">
        <v>14261.3</v>
      </c>
      <c r="G158" s="71">
        <f t="shared" si="10"/>
        <v>94.783785489401382</v>
      </c>
      <c r="H158" s="66"/>
    </row>
    <row r="159" spans="1:8" ht="13.2" outlineLevel="3" x14ac:dyDescent="0.25">
      <c r="A159" s="59" t="s">
        <v>163</v>
      </c>
      <c r="B159" s="60" t="s">
        <v>164</v>
      </c>
      <c r="C159" s="68">
        <v>4726.3</v>
      </c>
      <c r="D159" s="68">
        <v>0</v>
      </c>
      <c r="E159" s="68">
        <f t="shared" si="9"/>
        <v>0</v>
      </c>
      <c r="F159" s="68">
        <v>0</v>
      </c>
      <c r="G159" s="68">
        <v>0</v>
      </c>
    </row>
    <row r="160" spans="1:8" s="49" customFormat="1" ht="13.2" outlineLevel="3" x14ac:dyDescent="0.25">
      <c r="A160" s="13" t="s">
        <v>165</v>
      </c>
      <c r="B160" s="14" t="s">
        <v>166</v>
      </c>
      <c r="C160" s="67">
        <f>C162+C163+C164+C165</f>
        <v>164389.79999999999</v>
      </c>
      <c r="D160" s="67">
        <f>D162+D163+D164+D165</f>
        <v>65153.799999999996</v>
      </c>
      <c r="E160" s="67">
        <f t="shared" si="9"/>
        <v>39.633724233498675</v>
      </c>
      <c r="F160" s="67">
        <f>F162+F163+F164+F165</f>
        <v>94668.5</v>
      </c>
      <c r="G160" s="67">
        <f t="shared" si="10"/>
        <v>68.823103777919798</v>
      </c>
      <c r="H160" s="65"/>
    </row>
    <row r="161" spans="1:8" s="56" customFormat="1" ht="13.2" outlineLevel="3" x14ac:dyDescent="0.25">
      <c r="A161" s="57"/>
      <c r="B161" s="58" t="s">
        <v>136</v>
      </c>
      <c r="C161" s="71">
        <v>28934.400000000001</v>
      </c>
      <c r="D161" s="71">
        <v>19876.099999999999</v>
      </c>
      <c r="E161" s="68">
        <f t="shared" si="9"/>
        <v>68.693665671311649</v>
      </c>
      <c r="F161" s="71">
        <v>18092.599999999999</v>
      </c>
      <c r="G161" s="71">
        <f t="shared" si="10"/>
        <v>109.85762134795441</v>
      </c>
      <c r="H161" s="66"/>
    </row>
    <row r="162" spans="1:8" ht="13.2" outlineLevel="3" x14ac:dyDescent="0.25">
      <c r="A162" s="59" t="s">
        <v>167</v>
      </c>
      <c r="B162" s="60" t="s">
        <v>168</v>
      </c>
      <c r="C162" s="68">
        <v>801.9</v>
      </c>
      <c r="D162" s="68">
        <v>451.3</v>
      </c>
      <c r="E162" s="68">
        <f t="shared" si="9"/>
        <v>56.278837760319242</v>
      </c>
      <c r="F162" s="68">
        <v>1359.5</v>
      </c>
      <c r="G162" s="68">
        <f t="shared" si="10"/>
        <v>33.196027951452741</v>
      </c>
    </row>
    <row r="163" spans="1:8" ht="13.2" outlineLevel="3" x14ac:dyDescent="0.25">
      <c r="A163" s="59" t="s">
        <v>169</v>
      </c>
      <c r="B163" s="60" t="s">
        <v>170</v>
      </c>
      <c r="C163" s="68">
        <v>51102.5</v>
      </c>
      <c r="D163" s="68">
        <v>18895.2</v>
      </c>
      <c r="E163" s="68">
        <f t="shared" si="9"/>
        <v>36.975099065603445</v>
      </c>
      <c r="F163" s="68">
        <v>29678.9</v>
      </c>
      <c r="G163" s="68">
        <f t="shared" si="10"/>
        <v>63.665432344190656</v>
      </c>
    </row>
    <row r="164" spans="1:8" ht="13.2" outlineLevel="3" x14ac:dyDescent="0.25">
      <c r="A164" s="59" t="s">
        <v>171</v>
      </c>
      <c r="B164" s="60" t="s">
        <v>172</v>
      </c>
      <c r="C164" s="68">
        <v>101613.6</v>
      </c>
      <c r="D164" s="68">
        <v>39108.699999999997</v>
      </c>
      <c r="E164" s="68">
        <f t="shared" si="9"/>
        <v>38.48766306872308</v>
      </c>
      <c r="F164" s="68">
        <v>56657.599999999999</v>
      </c>
      <c r="G164" s="68">
        <f t="shared" si="10"/>
        <v>69.026397164722823</v>
      </c>
    </row>
    <row r="165" spans="1:8" ht="13.2" outlineLevel="3" x14ac:dyDescent="0.25">
      <c r="A165" s="59" t="s">
        <v>173</v>
      </c>
      <c r="B165" s="60" t="s">
        <v>174</v>
      </c>
      <c r="C165" s="68">
        <v>10871.8</v>
      </c>
      <c r="D165" s="68">
        <v>6698.6</v>
      </c>
      <c r="E165" s="68">
        <f t="shared" si="9"/>
        <v>61.614452068654693</v>
      </c>
      <c r="F165" s="68">
        <v>6972.5</v>
      </c>
      <c r="G165" s="68">
        <f t="shared" si="10"/>
        <v>96.07171029042668</v>
      </c>
    </row>
    <row r="166" spans="1:8" s="83" customFormat="1" ht="13.2" outlineLevel="3" x14ac:dyDescent="0.25">
      <c r="A166" s="81"/>
      <c r="B166" s="82" t="s">
        <v>136</v>
      </c>
      <c r="C166" s="71">
        <v>10093.6</v>
      </c>
      <c r="D166" s="71">
        <v>6214.7</v>
      </c>
      <c r="E166" s="68">
        <f t="shared" si="9"/>
        <v>61.570698264246651</v>
      </c>
      <c r="F166" s="71">
        <v>6466.1</v>
      </c>
      <c r="G166" s="71">
        <f t="shared" si="10"/>
        <v>96.11203043565672</v>
      </c>
    </row>
    <row r="167" spans="1:8" s="56" customFormat="1" ht="13.2" hidden="1" outlineLevel="3" x14ac:dyDescent="0.25">
      <c r="A167" s="13" t="s">
        <v>274</v>
      </c>
      <c r="B167" s="14" t="s">
        <v>275</v>
      </c>
      <c r="C167" s="67">
        <f>C168</f>
        <v>0</v>
      </c>
      <c r="D167" s="67">
        <f>D168</f>
        <v>0</v>
      </c>
      <c r="E167" s="67">
        <v>0</v>
      </c>
      <c r="F167" s="67">
        <f>F168</f>
        <v>0</v>
      </c>
      <c r="G167" s="67">
        <v>0</v>
      </c>
      <c r="H167" s="66"/>
    </row>
    <row r="168" spans="1:8" s="56" customFormat="1" ht="13.2" hidden="1" outlineLevel="3" x14ac:dyDescent="0.25">
      <c r="A168" s="59" t="s">
        <v>276</v>
      </c>
      <c r="B168" s="60" t="s">
        <v>277</v>
      </c>
      <c r="C168" s="68">
        <v>0</v>
      </c>
      <c r="D168" s="68">
        <v>0</v>
      </c>
      <c r="E168" s="67">
        <v>0</v>
      </c>
      <c r="F168" s="68">
        <v>0</v>
      </c>
      <c r="G168" s="68">
        <v>0</v>
      </c>
      <c r="H168" s="66"/>
    </row>
    <row r="169" spans="1:8" s="48" customFormat="1" ht="13.2" outlineLevel="3" x14ac:dyDescent="0.25">
      <c r="A169" s="10" t="s">
        <v>175</v>
      </c>
      <c r="B169" s="80" t="s">
        <v>176</v>
      </c>
      <c r="C169" s="67">
        <f>C171+C172+C175+C176+C173+C174</f>
        <v>913099.1</v>
      </c>
      <c r="D169" s="67">
        <f>D171+D172+D175+D176+D173+D174</f>
        <v>655175.6</v>
      </c>
      <c r="E169" s="67">
        <f t="shared" si="9"/>
        <v>71.752956497273956</v>
      </c>
      <c r="F169" s="67">
        <f>F171+F172+F175+F176+F173</f>
        <v>634929.9</v>
      </c>
      <c r="G169" s="67">
        <f t="shared" si="10"/>
        <v>103.18865121960708</v>
      </c>
    </row>
    <row r="170" spans="1:8" s="83" customFormat="1" ht="13.2" outlineLevel="3" x14ac:dyDescent="0.25">
      <c r="A170" s="81"/>
      <c r="B170" s="82" t="s">
        <v>136</v>
      </c>
      <c r="C170" s="71">
        <v>690076</v>
      </c>
      <c r="D170" s="71">
        <v>515234</v>
      </c>
      <c r="E170" s="68">
        <f t="shared" si="9"/>
        <v>74.66337041137497</v>
      </c>
      <c r="F170" s="71">
        <v>495195.5</v>
      </c>
      <c r="G170" s="71">
        <f t="shared" si="10"/>
        <v>104.04658362202403</v>
      </c>
    </row>
    <row r="171" spans="1:8" s="12" customFormat="1" ht="13.2" outlineLevel="3" x14ac:dyDescent="0.25">
      <c r="A171" s="37" t="s">
        <v>177</v>
      </c>
      <c r="B171" s="39" t="s">
        <v>178</v>
      </c>
      <c r="C171" s="68">
        <v>305099.2</v>
      </c>
      <c r="D171" s="68">
        <v>209375.9</v>
      </c>
      <c r="E171" s="68">
        <f t="shared" si="9"/>
        <v>68.625515897780133</v>
      </c>
      <c r="F171" s="68">
        <v>165843.70000000001</v>
      </c>
      <c r="G171" s="68">
        <f t="shared" si="10"/>
        <v>126.24893197631262</v>
      </c>
    </row>
    <row r="172" spans="1:8" s="12" customFormat="1" ht="13.2" outlineLevel="3" x14ac:dyDescent="0.25">
      <c r="A172" s="37" t="s">
        <v>179</v>
      </c>
      <c r="B172" s="39" t="s">
        <v>180</v>
      </c>
      <c r="C172" s="68">
        <v>490722.8</v>
      </c>
      <c r="D172" s="68">
        <v>366758.40000000002</v>
      </c>
      <c r="E172" s="68">
        <f t="shared" si="9"/>
        <v>74.73840628558527</v>
      </c>
      <c r="F172" s="68">
        <v>367660.6</v>
      </c>
      <c r="G172" s="68">
        <f t="shared" si="10"/>
        <v>99.754610638180992</v>
      </c>
    </row>
    <row r="173" spans="1:8" s="12" customFormat="1" ht="13.2" outlineLevel="3" x14ac:dyDescent="0.25">
      <c r="A173" s="37" t="s">
        <v>252</v>
      </c>
      <c r="B173" s="39" t="s">
        <v>253</v>
      </c>
      <c r="C173" s="68">
        <v>61869.4</v>
      </c>
      <c r="D173" s="68">
        <v>41756.1</v>
      </c>
      <c r="E173" s="68">
        <f t="shared" si="9"/>
        <v>67.490714311113408</v>
      </c>
      <c r="F173" s="68">
        <v>60951.4</v>
      </c>
      <c r="G173" s="68">
        <f t="shared" si="10"/>
        <v>68.507204100315988</v>
      </c>
    </row>
    <row r="174" spans="1:8" s="12" customFormat="1" ht="13.2" outlineLevel="3" x14ac:dyDescent="0.25">
      <c r="A174" s="37" t="s">
        <v>307</v>
      </c>
      <c r="B174" s="39" t="s">
        <v>308</v>
      </c>
      <c r="C174" s="68">
        <v>153.4</v>
      </c>
      <c r="D174" s="68">
        <v>109.3</v>
      </c>
      <c r="E174" s="68">
        <f t="shared" si="9"/>
        <v>71.251629726205991</v>
      </c>
      <c r="F174" s="68">
        <v>0</v>
      </c>
      <c r="G174" s="68">
        <v>0</v>
      </c>
    </row>
    <row r="175" spans="1:8" s="12" customFormat="1" ht="13.2" outlineLevel="3" x14ac:dyDescent="0.25">
      <c r="A175" s="37" t="s">
        <v>181</v>
      </c>
      <c r="B175" s="39" t="s">
        <v>182</v>
      </c>
      <c r="C175" s="68">
        <v>29304.6</v>
      </c>
      <c r="D175" s="68">
        <v>20292.2</v>
      </c>
      <c r="E175" s="68">
        <f t="shared" si="9"/>
        <v>69.245783938357803</v>
      </c>
      <c r="F175" s="68">
        <v>22300.2</v>
      </c>
      <c r="G175" s="68">
        <f t="shared" si="10"/>
        <v>90.995596452049753</v>
      </c>
    </row>
    <row r="176" spans="1:8" s="12" customFormat="1" ht="13.2" outlineLevel="3" x14ac:dyDescent="0.25">
      <c r="A176" s="37" t="s">
        <v>183</v>
      </c>
      <c r="B176" s="39" t="s">
        <v>184</v>
      </c>
      <c r="C176" s="68">
        <v>25949.7</v>
      </c>
      <c r="D176" s="68">
        <v>16883.7</v>
      </c>
      <c r="E176" s="68">
        <f t="shared" si="9"/>
        <v>65.063179921155154</v>
      </c>
      <c r="F176" s="68">
        <v>18174</v>
      </c>
      <c r="G176" s="68">
        <f t="shared" si="10"/>
        <v>92.900297127764944</v>
      </c>
    </row>
    <row r="177" spans="1:8" s="49" customFormat="1" ht="13.2" outlineLevel="3" x14ac:dyDescent="0.25">
      <c r="A177" s="13" t="s">
        <v>185</v>
      </c>
      <c r="B177" s="14" t="s">
        <v>186</v>
      </c>
      <c r="C177" s="67">
        <f>C179</f>
        <v>105041.5</v>
      </c>
      <c r="D177" s="67">
        <f>D179</f>
        <v>75413.100000000006</v>
      </c>
      <c r="E177" s="67">
        <f t="shared" si="9"/>
        <v>71.793624424632171</v>
      </c>
      <c r="F177" s="67">
        <f>F179</f>
        <v>70126.5</v>
      </c>
      <c r="G177" s="67">
        <f t="shared" si="10"/>
        <v>107.53866227460375</v>
      </c>
      <c r="H177" s="65"/>
    </row>
    <row r="178" spans="1:8" s="83" customFormat="1" ht="13.2" outlineLevel="3" x14ac:dyDescent="0.25">
      <c r="A178" s="81"/>
      <c r="B178" s="82" t="s">
        <v>136</v>
      </c>
      <c r="C178" s="71">
        <v>67922</v>
      </c>
      <c r="D178" s="71">
        <v>47654.400000000001</v>
      </c>
      <c r="E178" s="68">
        <f t="shared" si="9"/>
        <v>70.160478195577284</v>
      </c>
      <c r="F178" s="71">
        <v>51020.6</v>
      </c>
      <c r="G178" s="71">
        <f t="shared" si="10"/>
        <v>93.402272807454239</v>
      </c>
    </row>
    <row r="179" spans="1:8" ht="13.2" outlineLevel="3" x14ac:dyDescent="0.25">
      <c r="A179" s="59" t="s">
        <v>187</v>
      </c>
      <c r="B179" s="60" t="s">
        <v>188</v>
      </c>
      <c r="C179" s="68">
        <v>105041.5</v>
      </c>
      <c r="D179" s="68">
        <v>75413.100000000006</v>
      </c>
      <c r="E179" s="68">
        <f t="shared" si="9"/>
        <v>71.793624424632171</v>
      </c>
      <c r="F179" s="68">
        <v>70126.5</v>
      </c>
      <c r="G179" s="68">
        <f t="shared" si="10"/>
        <v>107.53866227460375</v>
      </c>
    </row>
    <row r="180" spans="1:8" s="48" customFormat="1" ht="13.2" outlineLevel="3" x14ac:dyDescent="0.25">
      <c r="A180" s="10" t="s">
        <v>245</v>
      </c>
      <c r="B180" s="80" t="s">
        <v>244</v>
      </c>
      <c r="C180" s="67">
        <f>C181</f>
        <v>0</v>
      </c>
      <c r="D180" s="67">
        <f>D181</f>
        <v>0</v>
      </c>
      <c r="E180" s="67">
        <v>0</v>
      </c>
      <c r="F180" s="67">
        <f>F181</f>
        <v>564.4</v>
      </c>
      <c r="G180" s="67">
        <v>0</v>
      </c>
    </row>
    <row r="181" spans="1:8" s="12" customFormat="1" ht="13.2" outlineLevel="3" x14ac:dyDescent="0.25">
      <c r="A181" s="37" t="s">
        <v>246</v>
      </c>
      <c r="B181" s="39" t="s">
        <v>247</v>
      </c>
      <c r="C181" s="68">
        <v>0</v>
      </c>
      <c r="D181" s="68">
        <v>0</v>
      </c>
      <c r="E181" s="68">
        <v>0</v>
      </c>
      <c r="F181" s="68">
        <v>564.4</v>
      </c>
      <c r="G181" s="68">
        <v>0</v>
      </c>
    </row>
    <row r="182" spans="1:8" s="48" customFormat="1" ht="13.2" outlineLevel="3" x14ac:dyDescent="0.25">
      <c r="A182" s="10">
        <v>1000</v>
      </c>
      <c r="B182" s="80" t="s">
        <v>189</v>
      </c>
      <c r="C182" s="67">
        <f>C184+C185+C186+C187</f>
        <v>91364.700000000012</v>
      </c>
      <c r="D182" s="67">
        <f>D184+D185+D186+D187</f>
        <v>73469.8</v>
      </c>
      <c r="E182" s="67">
        <f t="shared" si="9"/>
        <v>80.413770307350646</v>
      </c>
      <c r="F182" s="67">
        <f>F184+F185+F186</f>
        <v>70061</v>
      </c>
      <c r="G182" s="67">
        <f t="shared" si="10"/>
        <v>104.86547437233268</v>
      </c>
    </row>
    <row r="183" spans="1:8" s="56" customFormat="1" ht="13.2" outlineLevel="3" x14ac:dyDescent="0.25">
      <c r="A183" s="57"/>
      <c r="B183" s="58" t="s">
        <v>136</v>
      </c>
      <c r="C183" s="71">
        <v>4857.7</v>
      </c>
      <c r="D183" s="71">
        <v>3662.7</v>
      </c>
      <c r="E183" s="68">
        <f t="shared" si="9"/>
        <v>75.39988060193096</v>
      </c>
      <c r="F183" s="71">
        <v>2000.5</v>
      </c>
      <c r="G183" s="71">
        <f t="shared" si="10"/>
        <v>183.08922769307671</v>
      </c>
      <c r="H183" s="66"/>
    </row>
    <row r="184" spans="1:8" s="12" customFormat="1" ht="13.2" outlineLevel="3" x14ac:dyDescent="0.25">
      <c r="A184" s="37" t="s">
        <v>190</v>
      </c>
      <c r="B184" s="39" t="s">
        <v>191</v>
      </c>
      <c r="C184" s="68">
        <v>7548</v>
      </c>
      <c r="D184" s="68">
        <v>5657.4</v>
      </c>
      <c r="E184" s="68">
        <f t="shared" si="9"/>
        <v>74.952305246422895</v>
      </c>
      <c r="F184" s="68">
        <v>5254.5</v>
      </c>
      <c r="G184" s="68">
        <f t="shared" si="10"/>
        <v>107.66771338852412</v>
      </c>
    </row>
    <row r="185" spans="1:8" s="12" customFormat="1" ht="13.2" outlineLevel="3" x14ac:dyDescent="0.25">
      <c r="A185" s="37" t="s">
        <v>304</v>
      </c>
      <c r="B185" s="39" t="s">
        <v>192</v>
      </c>
      <c r="C185" s="68">
        <v>47823.3</v>
      </c>
      <c r="D185" s="68">
        <v>38895</v>
      </c>
      <c r="E185" s="68">
        <f t="shared" si="9"/>
        <v>81.330648449605107</v>
      </c>
      <c r="F185" s="68">
        <v>40545.9</v>
      </c>
      <c r="G185" s="68">
        <f t="shared" si="10"/>
        <v>95.928318276323864</v>
      </c>
    </row>
    <row r="186" spans="1:8" s="12" customFormat="1" ht="13.2" outlineLevel="3" x14ac:dyDescent="0.25">
      <c r="A186" s="37">
        <v>1004</v>
      </c>
      <c r="B186" s="39" t="s">
        <v>193</v>
      </c>
      <c r="C186" s="68">
        <v>30168.400000000001</v>
      </c>
      <c r="D186" s="68">
        <v>24287.4</v>
      </c>
      <c r="E186" s="68">
        <f t="shared" si="9"/>
        <v>80.506092467615119</v>
      </c>
      <c r="F186" s="68">
        <v>24260.6</v>
      </c>
      <c r="G186" s="68">
        <f t="shared" si="10"/>
        <v>100.11046717723389</v>
      </c>
    </row>
    <row r="187" spans="1:8" s="12" customFormat="1" ht="13.2" outlineLevel="3" x14ac:dyDescent="0.25">
      <c r="A187" s="37" t="s">
        <v>278</v>
      </c>
      <c r="B187" s="39" t="s">
        <v>279</v>
      </c>
      <c r="C187" s="68">
        <v>5825</v>
      </c>
      <c r="D187" s="68">
        <v>4630</v>
      </c>
      <c r="E187" s="68">
        <f t="shared" si="9"/>
        <v>79.484978540772531</v>
      </c>
      <c r="F187" s="68">
        <v>0</v>
      </c>
      <c r="G187" s="68">
        <v>0</v>
      </c>
    </row>
    <row r="188" spans="1:8" s="48" customFormat="1" ht="13.2" outlineLevel="3" x14ac:dyDescent="0.25">
      <c r="A188" s="10">
        <v>1100</v>
      </c>
      <c r="B188" s="80" t="s">
        <v>194</v>
      </c>
      <c r="C188" s="67">
        <f>C191+C190</f>
        <v>47587.100000000006</v>
      </c>
      <c r="D188" s="67">
        <f>D191+D190</f>
        <v>28740.800000000003</v>
      </c>
      <c r="E188" s="67">
        <f t="shared" si="9"/>
        <v>60.396199810452835</v>
      </c>
      <c r="F188" s="67">
        <f>F191</f>
        <v>12027.4</v>
      </c>
      <c r="G188" s="67">
        <f t="shared" si="10"/>
        <v>238.96103896103901</v>
      </c>
    </row>
    <row r="189" spans="1:8" s="83" customFormat="1" ht="13.2" outlineLevel="3" x14ac:dyDescent="0.25">
      <c r="A189" s="81"/>
      <c r="B189" s="82" t="s">
        <v>136</v>
      </c>
      <c r="C189" s="71">
        <v>35008.1</v>
      </c>
      <c r="D189" s="71">
        <v>23930.6</v>
      </c>
      <c r="E189" s="68">
        <f t="shared" si="9"/>
        <v>68.357323019529773</v>
      </c>
      <c r="F189" s="71">
        <v>8458</v>
      </c>
      <c r="G189" s="71">
        <f t="shared" si="10"/>
        <v>282.93449988176872</v>
      </c>
    </row>
    <row r="190" spans="1:8" s="83" customFormat="1" ht="13.2" outlineLevel="3" x14ac:dyDescent="0.25">
      <c r="A190" s="37" t="s">
        <v>280</v>
      </c>
      <c r="B190" s="39" t="s">
        <v>281</v>
      </c>
      <c r="C190" s="68">
        <v>24923.4</v>
      </c>
      <c r="D190" s="68">
        <v>16179.6</v>
      </c>
      <c r="E190" s="68">
        <f t="shared" si="9"/>
        <v>64.917306627506676</v>
      </c>
      <c r="F190" s="68">
        <v>0</v>
      </c>
      <c r="G190" s="68">
        <v>0</v>
      </c>
    </row>
    <row r="191" spans="1:8" s="12" customFormat="1" ht="13.2" outlineLevel="3" x14ac:dyDescent="0.25">
      <c r="A191" s="37" t="s">
        <v>195</v>
      </c>
      <c r="B191" s="39" t="s">
        <v>196</v>
      </c>
      <c r="C191" s="68">
        <v>22663.7</v>
      </c>
      <c r="D191" s="68">
        <v>12561.2</v>
      </c>
      <c r="E191" s="68">
        <f t="shared" si="9"/>
        <v>55.424312888010341</v>
      </c>
      <c r="F191" s="68">
        <v>12027.4</v>
      </c>
      <c r="G191" s="68">
        <f t="shared" si="10"/>
        <v>104.43819944460151</v>
      </c>
    </row>
    <row r="192" spans="1:8" s="48" customFormat="1" ht="13.2" outlineLevel="3" x14ac:dyDescent="0.25">
      <c r="A192" s="10">
        <v>1200</v>
      </c>
      <c r="B192" s="80" t="s">
        <v>197</v>
      </c>
      <c r="C192" s="67">
        <f>C194</f>
        <v>3172.2</v>
      </c>
      <c r="D192" s="67">
        <f>D194</f>
        <v>2257.5</v>
      </c>
      <c r="E192" s="67">
        <f t="shared" si="9"/>
        <v>71.165121997352003</v>
      </c>
      <c r="F192" s="67">
        <f>F194</f>
        <v>2201.6999999999998</v>
      </c>
      <c r="G192" s="67">
        <f t="shared" si="10"/>
        <v>102.53440523232049</v>
      </c>
    </row>
    <row r="193" spans="1:8" s="83" customFormat="1" ht="13.2" outlineLevel="3" x14ac:dyDescent="0.25">
      <c r="A193" s="81"/>
      <c r="B193" s="82" t="s">
        <v>136</v>
      </c>
      <c r="C193" s="71">
        <v>1208.2</v>
      </c>
      <c r="D193" s="71">
        <v>1087.3</v>
      </c>
      <c r="E193" s="68">
        <f t="shared" si="9"/>
        <v>89.993378579705336</v>
      </c>
      <c r="F193" s="71">
        <v>883.6</v>
      </c>
      <c r="G193" s="71">
        <f t="shared" si="10"/>
        <v>123.05341783612494</v>
      </c>
    </row>
    <row r="194" spans="1:8" s="12" customFormat="1" ht="13.2" outlineLevel="3" x14ac:dyDescent="0.25">
      <c r="A194" s="37" t="s">
        <v>198</v>
      </c>
      <c r="B194" s="39" t="s">
        <v>199</v>
      </c>
      <c r="C194" s="68">
        <v>3172.2</v>
      </c>
      <c r="D194" s="68">
        <v>2257.5</v>
      </c>
      <c r="E194" s="68">
        <f t="shared" si="9"/>
        <v>71.165121997352003</v>
      </c>
      <c r="F194" s="68">
        <v>2201.6999999999998</v>
      </c>
      <c r="G194" s="68">
        <f t="shared" si="10"/>
        <v>102.53440523232049</v>
      </c>
    </row>
    <row r="195" spans="1:8" ht="13.2" outlineLevel="3" x14ac:dyDescent="0.25">
      <c r="A195" s="13" t="s">
        <v>200</v>
      </c>
      <c r="B195" s="14" t="s">
        <v>201</v>
      </c>
      <c r="C195" s="67">
        <f>C196</f>
        <v>3026</v>
      </c>
      <c r="D195" s="67">
        <f>D196</f>
        <v>2443.1</v>
      </c>
      <c r="E195" s="67">
        <f t="shared" si="9"/>
        <v>80.736946463978839</v>
      </c>
      <c r="F195" s="67">
        <f>F196</f>
        <v>4007.5</v>
      </c>
      <c r="G195" s="67">
        <f t="shared" si="10"/>
        <v>60.963194011228936</v>
      </c>
    </row>
    <row r="196" spans="1:8" ht="13.2" outlineLevel="3" x14ac:dyDescent="0.25">
      <c r="A196" s="59" t="s">
        <v>202</v>
      </c>
      <c r="B196" s="60" t="s">
        <v>203</v>
      </c>
      <c r="C196" s="68">
        <v>3026</v>
      </c>
      <c r="D196" s="68">
        <v>2443.1</v>
      </c>
      <c r="E196" s="68">
        <f t="shared" ref="E196:E197" si="11">D196/C196*100</f>
        <v>80.736946463978839</v>
      </c>
      <c r="F196" s="68">
        <v>4007.5</v>
      </c>
      <c r="G196" s="68">
        <f t="shared" si="10"/>
        <v>60.963194011228936</v>
      </c>
    </row>
    <row r="197" spans="1:8" s="49" customFormat="1" ht="13.2" outlineLevel="3" x14ac:dyDescent="0.25">
      <c r="A197" s="13"/>
      <c r="B197" s="14" t="s">
        <v>204</v>
      </c>
      <c r="C197" s="67">
        <f t="shared" ref="C197:D197" si="12">C126+C148+C154+C160+C167+C169+C177+C182+C188+C192+C195+C180</f>
        <v>1626671.6</v>
      </c>
      <c r="D197" s="67">
        <f t="shared" si="12"/>
        <v>1057713.2</v>
      </c>
      <c r="E197" s="67">
        <f t="shared" si="11"/>
        <v>65.023155257643879</v>
      </c>
      <c r="F197" s="67">
        <f>F126+F148+F154+F160+F167+F169+F177+F182+F188+F192+F195+F180</f>
        <v>1059351.7999999998</v>
      </c>
      <c r="G197" s="67">
        <f t="shared" si="10"/>
        <v>99.845320506370044</v>
      </c>
      <c r="H197" s="65"/>
    </row>
    <row r="198" spans="1:8" s="56" customFormat="1" ht="13.2" outlineLevel="3" x14ac:dyDescent="0.25">
      <c r="A198" s="61"/>
      <c r="B198" s="58" t="s">
        <v>136</v>
      </c>
      <c r="C198" s="71">
        <f>C128+C130+C132+C136+C140+C149+C156+C158+C161+C170+C178+C183+C189+C193+C134</f>
        <v>982782.29999999993</v>
      </c>
      <c r="D198" s="71">
        <f>D128+D130+D132+D136+D140+D149+D156+D158+D161+D170+D178+D183+D189+D193+D134</f>
        <v>721792.4</v>
      </c>
      <c r="E198" s="68">
        <f>D198/C198*100</f>
        <v>73.443772847760897</v>
      </c>
      <c r="F198" s="71">
        <f>F128+F130+F132+F136+F140+F149+F156+F158+F161+F170+F178+F183+F189+F193</f>
        <v>694064.29999999993</v>
      </c>
      <c r="G198" s="71">
        <f t="shared" si="10"/>
        <v>103.99503331319593</v>
      </c>
      <c r="H198" s="66"/>
    </row>
    <row r="199" spans="1:8" s="49" customFormat="1" ht="13.2" outlineLevel="3" x14ac:dyDescent="0.25">
      <c r="A199" s="62"/>
      <c r="B199" s="14" t="s">
        <v>205</v>
      </c>
      <c r="C199" s="67">
        <v>-46394.3</v>
      </c>
      <c r="D199" s="67">
        <f>D124-D197</f>
        <v>16825.40000000014</v>
      </c>
      <c r="E199" s="67"/>
      <c r="F199" s="67">
        <f>F124-F197</f>
        <v>-33936.399999999674</v>
      </c>
      <c r="G199" s="67"/>
      <c r="H199" s="65"/>
    </row>
    <row r="200" spans="1:8" ht="13.2" x14ac:dyDescent="0.25">
      <c r="A200" s="6"/>
      <c r="B200" s="7"/>
      <c r="C200" s="74"/>
      <c r="D200" s="74"/>
      <c r="F200" s="74"/>
      <c r="G200" s="72"/>
    </row>
    <row r="201" spans="1:8" ht="13.2" x14ac:dyDescent="0.25">
      <c r="A201" s="6"/>
      <c r="B201" s="7" t="s">
        <v>317</v>
      </c>
      <c r="C201" s="74"/>
      <c r="D201" s="85"/>
      <c r="E201" s="85"/>
      <c r="F201" s="75"/>
      <c r="G201" s="75"/>
    </row>
    <row r="202" spans="1:8" ht="13.2" x14ac:dyDescent="0.25">
      <c r="A202" s="6"/>
      <c r="B202" s="7"/>
      <c r="F202" s="72" t="s">
        <v>332</v>
      </c>
      <c r="G202" s="72"/>
    </row>
    <row r="203" spans="1:8" ht="13.2" x14ac:dyDescent="0.25">
      <c r="A203" s="6"/>
      <c r="B203" s="7"/>
      <c r="G203" s="72"/>
    </row>
    <row r="206" spans="1:8" ht="12.75" customHeight="1" x14ac:dyDescent="0.25">
      <c r="C206" s="74"/>
      <c r="D206" s="74"/>
      <c r="E206" s="74"/>
      <c r="F206" s="74"/>
    </row>
  </sheetData>
  <customSheetViews>
    <customSheetView guid="{88127E63-12D7-4F66-B662-AB9F1540D418}" scale="68" showPageBreaks="1" showGridLines="0" fitToPage="1" hiddenRows="1" hiddenColumns="1">
      <pane ySplit="5" topLeftCell="A165" activePane="bottomLeft" state="frozen"/>
      <selection pane="bottomLeft" activeCell="G55" sqref="G55"/>
      <pageMargins left="0.35433070866141736" right="0.19685039370078741" top="0.19685039370078741" bottom="0.19685039370078741" header="0.51181102362204722" footer="0.51181102362204722"/>
      <pageSetup paperSize="9" scale="67" fitToHeight="4" orientation="portrait" r:id="rId1"/>
      <headerFooter alignWithMargins="0"/>
    </customSheetView>
    <customSheetView guid="{BF505269-B908-40DB-A66E-94DF9FB9B769}" scale="90" showPageBreaks="1" showGridLines="0" fitToPage="1" topLeftCell="B1">
      <pane ySplit="5" topLeftCell="A130" activePane="bottomLeft" state="frozen"/>
      <selection pane="bottomLeft" activeCell="B209" sqref="B209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2"/>
      <headerFooter alignWithMargins="0"/>
    </customSheetView>
    <customSheetView guid="{18A44355-9B01-4B30-A21D-D58AB6C16BB3}" scale="90" showPageBreaks="1" showGridLines="0" fitToPage="1" hiddenRows="1">
      <pane ySplit="5" topLeftCell="A129" activePane="bottomLeft" state="frozen"/>
      <selection pane="bottomLeft" activeCell="C144" sqref="C144:D154"/>
      <pageMargins left="0.59055118110236227" right="0.19685039370078741" top="0.19685039370078741" bottom="0.19685039370078741" header="0.51181102362204722" footer="0.51181102362204722"/>
      <pageSetup paperSize="9" scale="64" fitToHeight="6" orientation="portrait" r:id="rId3"/>
      <headerFooter alignWithMargins="0"/>
    </customSheetView>
    <customSheetView guid="{3BC8A2A8-E6DA-4580-831A-3F6F11ADCEF2}" showPageBreaks="1" showGridLines="0" fitToPage="1" hiddenRows="1">
      <pane ySplit="5" topLeftCell="A6" activePane="bottomLeft" state="frozen"/>
      <selection pane="bottomLeft" activeCell="B47" sqref="B47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4"/>
      <headerFooter alignWithMargins="0"/>
    </customSheetView>
    <customSheetView guid="{40AF8D35-BE0F-4075-942A-A459537355E7}" scale="90" showPageBreaks="1" showGridLines="0" fitToPage="1" hiddenRows="1">
      <pane ySplit="5" topLeftCell="A6" activePane="bottomLeft" state="frozen"/>
      <selection pane="bottomLeft" activeCell="D9" sqref="D9"/>
      <pageMargins left="0.78740157480314965" right="0.19685039370078741" top="0.19685039370078741" bottom="0.19685039370078741" header="0.19685039370078741" footer="0.19685039370078741"/>
      <pageSetup paperSize="9" scale="58" fitToHeight="6" orientation="portrait" r:id="rId5"/>
      <headerFooter alignWithMargins="0"/>
    </customSheetView>
  </customSheetViews>
  <mergeCells count="4">
    <mergeCell ref="D201:E201"/>
    <mergeCell ref="F201:G201"/>
    <mergeCell ref="A2:G2"/>
    <mergeCell ref="B3:G3"/>
  </mergeCells>
  <pageMargins left="0.35433070866141736" right="0.19685039370078741" top="0.19685039370078741" bottom="0.19685039370078741" header="0.51181102362204722" footer="0.51181102362204722"/>
  <pageSetup paperSize="9" scale="67" fitToHeight="4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34"/>
  <sheetViews>
    <sheetView workbookViewId="0">
      <selection activeCell="D28" sqref="D28"/>
    </sheetView>
  </sheetViews>
  <sheetFormatPr defaultRowHeight="13.2" x14ac:dyDescent="0.25"/>
  <cols>
    <col min="3" max="3" width="13.88671875" bestFit="1" customWidth="1"/>
    <col min="4" max="4" width="15.44140625" customWidth="1"/>
  </cols>
  <sheetData>
    <row r="15" spans="3:4" x14ac:dyDescent="0.25">
      <c r="C15" s="2"/>
      <c r="D15" s="2"/>
    </row>
    <row r="16" spans="3:4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  <row r="19" spans="3:4" x14ac:dyDescent="0.25">
      <c r="C19" s="1"/>
      <c r="D19" s="1"/>
    </row>
    <row r="20" spans="3:4" x14ac:dyDescent="0.25">
      <c r="C20" s="3"/>
      <c r="D20" s="3"/>
    </row>
    <row r="21" spans="3:4" x14ac:dyDescent="0.25">
      <c r="C21" s="1"/>
      <c r="D21" s="1"/>
    </row>
    <row r="22" spans="3:4" x14ac:dyDescent="0.25">
      <c r="C22" s="1"/>
      <c r="D22" s="1"/>
    </row>
    <row r="23" spans="3:4" x14ac:dyDescent="0.25">
      <c r="C23" s="1"/>
      <c r="D23" s="1"/>
    </row>
    <row r="24" spans="3:4" x14ac:dyDescent="0.25">
      <c r="C24" s="1"/>
      <c r="D24" s="1"/>
    </row>
    <row r="25" spans="3:4" x14ac:dyDescent="0.25">
      <c r="C25" s="1"/>
      <c r="D25" s="1"/>
    </row>
    <row r="26" spans="3:4" x14ac:dyDescent="0.25">
      <c r="C26" s="1"/>
      <c r="D26" s="1"/>
    </row>
    <row r="27" spans="3:4" x14ac:dyDescent="0.25">
      <c r="C27" s="1"/>
      <c r="D27" s="1"/>
    </row>
    <row r="28" spans="3:4" x14ac:dyDescent="0.25">
      <c r="D28" s="4"/>
    </row>
    <row r="29" spans="3:4" x14ac:dyDescent="0.25">
      <c r="C29" s="1"/>
      <c r="D29" s="1"/>
    </row>
    <row r="30" spans="3:4" x14ac:dyDescent="0.25">
      <c r="D30" s="1"/>
    </row>
    <row r="31" spans="3:4" x14ac:dyDescent="0.25">
      <c r="D31" s="1"/>
    </row>
    <row r="32" spans="3:4" x14ac:dyDescent="0.25">
      <c r="D32" s="1"/>
    </row>
    <row r="33" spans="4:4" x14ac:dyDescent="0.25">
      <c r="D33" s="1"/>
    </row>
    <row r="34" spans="4:4" x14ac:dyDescent="0.25">
      <c r="D34" s="1"/>
    </row>
  </sheetData>
  <customSheetViews>
    <customSheetView guid="{88127E63-12D7-4F66-B662-AB9F1540D418}">
      <selection activeCell="D28" sqref="D28"/>
      <pageMargins left="0.7" right="0.7" top="0.75" bottom="0.75" header="0.3" footer="0.3"/>
    </customSheetView>
    <customSheetView guid="{BF505269-B908-40DB-A66E-94DF9FB9B769}">
      <selection activeCell="D28" sqref="D28"/>
      <pageMargins left="0.7" right="0.7" top="0.75" bottom="0.75" header="0.3" footer="0.3"/>
    </customSheetView>
    <customSheetView guid="{18A44355-9B01-4B30-A21D-D58AB6C16BB3}">
      <selection activeCell="C12" sqref="C12:E34"/>
      <pageMargins left="0.7" right="0.7" top="0.75" bottom="0.75" header="0.3" footer="0.3"/>
    </customSheetView>
    <customSheetView guid="{3BC8A2A8-E6DA-4580-831A-3F6F11ADCEF2}">
      <selection activeCell="D28" sqref="D28"/>
      <pageMargins left="0.7" right="0.7" top="0.75" bottom="0.75" header="0.3" footer="0.3"/>
    </customSheetView>
    <customSheetView guid="{40AF8D35-BE0F-4075-942A-A459537355E7}">
      <selection activeCell="D28" sqref="D2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ДЧБ</vt:lpstr>
      <vt:lpstr>Лист1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В. Ханова</cp:lastModifiedBy>
  <cp:lastPrinted>2018-10-26T14:06:49Z</cp:lastPrinted>
  <dcterms:created xsi:type="dcterms:W3CDTF">2002-03-11T10:22:12Z</dcterms:created>
  <dcterms:modified xsi:type="dcterms:W3CDTF">2018-10-26T14:09:31Z</dcterms:modified>
</cp:coreProperties>
</file>